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F32"/>
  <c r="I32" s="1"/>
  <c r="I31"/>
  <c r="G31"/>
  <c r="I30"/>
  <c r="G30"/>
  <c r="I29"/>
  <c r="G29"/>
  <c r="H28"/>
  <c r="F28"/>
  <c r="F36" s="1"/>
  <c r="E28"/>
  <c r="P27"/>
  <c r="J27"/>
  <c r="F26"/>
  <c r="O25"/>
  <c r="F25"/>
  <c r="I25" s="1"/>
  <c r="E25"/>
  <c r="F24"/>
  <c r="O23"/>
  <c r="F23"/>
  <c r="I23" s="1"/>
  <c r="E23"/>
  <c r="D23"/>
  <c r="L21"/>
  <c r="L19"/>
  <c r="K19"/>
  <c r="I18"/>
  <c r="G18"/>
  <c r="K18" s="1"/>
  <c r="L18" s="1"/>
  <c r="I17"/>
  <c r="G17"/>
  <c r="K17" s="1"/>
  <c r="L17" s="1"/>
  <c r="D17"/>
  <c r="G16"/>
  <c r="K16" s="1"/>
  <c r="L16" s="1"/>
  <c r="F16"/>
  <c r="I16" s="1"/>
  <c r="D16"/>
  <c r="O15"/>
  <c r="Q15" s="1"/>
  <c r="F15"/>
  <c r="I15" s="1"/>
  <c r="E15"/>
  <c r="G15" s="1"/>
  <c r="K15" s="1"/>
  <c r="L15" s="1"/>
  <c r="D15"/>
  <c r="Q14"/>
  <c r="O14"/>
  <c r="F14"/>
  <c r="I14" s="1"/>
  <c r="E14"/>
  <c r="D14"/>
  <c r="O13"/>
  <c r="F13"/>
  <c r="I13" s="1"/>
  <c r="E13"/>
  <c r="D13"/>
  <c r="O9"/>
  <c r="Q9" s="1"/>
  <c r="F9"/>
  <c r="I9" s="1"/>
  <c r="E9"/>
  <c r="G9" s="1"/>
  <c r="K9" s="1"/>
  <c r="L9" s="1"/>
  <c r="D9"/>
  <c r="Q6"/>
  <c r="Q27" s="1"/>
  <c r="R27" s="1"/>
  <c r="O6"/>
  <c r="I6"/>
  <c r="G6"/>
  <c r="K6" s="1"/>
  <c r="L6" l="1"/>
  <c r="G36"/>
  <c r="I36"/>
  <c r="G13"/>
  <c r="K13" s="1"/>
  <c r="L13" s="1"/>
  <c r="G14"/>
  <c r="K14" s="1"/>
  <c r="L14" s="1"/>
  <c r="G23"/>
  <c r="G25"/>
  <c r="G28"/>
  <c r="I28"/>
  <c r="G32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<sst xmlns="http://schemas.openxmlformats.org/spreadsheetml/2006/main" count="78" uniqueCount="58">
  <si>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</si>
  <si>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апрель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</si>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</sst>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7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3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2" fillId="0" borderId="8" xfId="0" applyFont="1" applyFill="1" applyBorder="1"/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wrapText="1"/>
    </xf>
    <xf numFmtId="0" fontId="2" fillId="0" borderId="11" xfId="0" applyFont="1" applyFill="1" applyBorder="1" applyAlignment="1"/>
    <xf numFmtId="0" fontId="2" fillId="0" borderId="4" xfId="0" applyFont="1" applyFill="1" applyBorder="1" applyAlignment="1"/>
    <xf numFmtId="0" fontId="2" fillId="0" borderId="12" xfId="0" applyFont="1" applyFill="1" applyBorder="1" applyAlignment="1"/>
    <xf numFmtId="0" fontId="2" fillId="0" borderId="1" xfId="0" applyFont="1" applyFill="1" applyBorder="1"/>
    <xf numFmtId="0" fontId="2" fillId="0" borderId="2" xfId="0" applyFont="1" applyFill="1" applyBorder="1"/>
    <xf numFmtId="0" fontId="2" fillId="0" borderId="13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11" xfId="0" applyFont="1" applyFill="1" applyBorder="1"/>
    <xf numFmtId="0" fontId="4" fillId="0" borderId="14" xfId="0" applyFont="1" applyFill="1" applyBorder="1"/>
    <xf numFmtId="0" fontId="5" fillId="0" borderId="14" xfId="0" applyFont="1" applyFill="1" applyBorder="1"/>
    <xf numFmtId="10" fontId="4" fillId="0" borderId="12" xfId="0" applyNumberFormat="1" applyFont="1" applyFill="1" applyBorder="1"/>
    <xf numFmtId="164" fontId="5" fillId="0" borderId="14" xfId="0" applyNumberFormat="1" applyFont="1" applyFill="1" applyBorder="1"/>
    <xf numFmtId="165" fontId="5" fillId="0" borderId="6" xfId="1" applyNumberFormat="1" applyFont="1" applyFill="1" applyBorder="1" applyAlignment="1" applyProtection="1"/>
    <xf numFmtId="165" fontId="6" fillId="0" borderId="7" xfId="0" applyNumberFormat="1" applyFont="1" applyFill="1" applyBorder="1"/>
    <xf numFmtId="0" fontId="5" fillId="0" borderId="5" xfId="0" applyFont="1" applyFill="1" applyBorder="1"/>
    <xf numFmtId="164" fontId="5" fillId="0" borderId="1" xfId="0" applyNumberFormat="1" applyFont="1" applyFill="1" applyBorder="1"/>
    <xf numFmtId="165" fontId="5" fillId="0" borderId="14" xfId="0" applyNumberFormat="1" applyFont="1" applyFill="1" applyBorder="1"/>
    <xf numFmtId="0" fontId="5" fillId="0" borderId="13" xfId="0" applyFont="1" applyFill="1" applyBorder="1"/>
    <xf numFmtId="0" fontId="5" fillId="0" borderId="7" xfId="0" applyFont="1" applyFill="1" applyBorder="1"/>
    <xf numFmtId="0" fontId="2" fillId="0" borderId="14" xfId="0" applyFont="1" applyFill="1" applyBorder="1"/>
    <xf numFmtId="0" fontId="6" fillId="0" borderId="7" xfId="0" applyFont="1" applyFill="1" applyBorder="1"/>
    <xf numFmtId="0" fontId="6" fillId="0" borderId="15" xfId="0" applyFont="1" applyFill="1" applyBorder="1"/>
    <xf numFmtId="164" fontId="5" fillId="0" borderId="13" xfId="0" applyNumberFormat="1" applyFont="1" applyFill="1" applyBorder="1"/>
    <xf numFmtId="0" fontId="6" fillId="0" borderId="14" xfId="0" applyFont="1" applyFill="1" applyBorder="1"/>
    <xf numFmtId="165" fontId="6" fillId="0" borderId="14" xfId="0" applyNumberFormat="1" applyFont="1" applyFill="1" applyBorder="1"/>
    <xf numFmtId="0" fontId="5" fillId="0" borderId="12" xfId="0" applyFont="1" applyFill="1" applyBorder="1"/>
    <xf numFmtId="0" fontId="6" fillId="0" borderId="12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1" xfId="0" applyFont="1" applyFill="1" applyBorder="1"/>
    <xf numFmtId="0" fontId="4" fillId="0" borderId="2" xfId="0" applyFont="1" applyFill="1" applyBorder="1"/>
    <xf numFmtId="0" fontId="4" fillId="0" borderId="7" xfId="0" applyFont="1" applyFill="1" applyBorder="1"/>
    <xf numFmtId="0" fontId="5" fillId="0" borderId="1" xfId="0" applyFont="1" applyFill="1" applyBorder="1"/>
    <xf numFmtId="0" fontId="4" fillId="0" borderId="8" xfId="0" applyFont="1" applyFill="1" applyBorder="1"/>
    <xf numFmtId="0" fontId="5" fillId="0" borderId="16" xfId="0" applyFont="1" applyFill="1" applyBorder="1"/>
    <xf numFmtId="0" fontId="4" fillId="0" borderId="13" xfId="0" applyFont="1" applyFill="1" applyBorder="1" applyAlignment="1">
      <alignment wrapText="1"/>
    </xf>
    <xf numFmtId="0" fontId="4" fillId="0" borderId="11" xfId="0" applyFont="1" applyFill="1" applyBorder="1"/>
    <xf numFmtId="0" fontId="5" fillId="0" borderId="15" xfId="0" applyFont="1" applyFill="1" applyBorder="1"/>
    <xf numFmtId="0" fontId="4" fillId="0" borderId="6" xfId="0" applyFont="1" applyFill="1" applyBorder="1"/>
    <xf numFmtId="165" fontId="5" fillId="0" borderId="11" xfId="1" applyNumberFormat="1" applyFont="1" applyFill="1" applyBorder="1" applyAlignment="1" applyProtection="1"/>
    <xf numFmtId="0" fontId="4" fillId="0" borderId="13" xfId="0" applyFont="1" applyFill="1" applyBorder="1"/>
    <xf numFmtId="165" fontId="6" fillId="0" borderId="6" xfId="1" applyNumberFormat="1" applyFont="1" applyFill="1" applyBorder="1" applyAlignment="1" applyProtection="1"/>
    <xf numFmtId="10" fontId="6" fillId="0" borderId="7" xfId="0" applyNumberFormat="1" applyFont="1" applyFill="1" applyBorder="1"/>
    <xf numFmtId="0" fontId="6" fillId="0" borderId="5" xfId="0" applyFont="1" applyFill="1" applyBorder="1"/>
    <xf numFmtId="0" fontId="6" fillId="0" borderId="1" xfId="0" applyFont="1" applyFill="1" applyBorder="1"/>
    <xf numFmtId="0" fontId="6" fillId="0" borderId="16" xfId="0" applyFont="1" applyFill="1" applyBorder="1"/>
    <xf numFmtId="164" fontId="6" fillId="0" borderId="8" xfId="0" applyNumberFormat="1" applyFont="1" applyFill="1" applyBorder="1"/>
    <xf numFmtId="2" fontId="5" fillId="0" borderId="14" xfId="0" applyNumberFormat="1" applyFont="1" applyFill="1" applyBorder="1"/>
    <xf numFmtId="1" fontId="6" fillId="0" borderId="7" xfId="0" applyNumberFormat="1" applyFont="1" applyFill="1" applyBorder="1"/>
    <xf numFmtId="165" fontId="5" fillId="0" borderId="13" xfId="1" applyNumberFormat="1" applyFont="1" applyFill="1" applyBorder="1" applyAlignment="1" applyProtection="1"/>
    <xf numFmtId="165" fontId="5" fillId="0" borderId="7" xfId="1" applyNumberFormat="1" applyFont="1" applyFill="1" applyBorder="1" applyAlignment="1" applyProtection="1"/>
    <xf numFmtId="165" fontId="6" fillId="0" borderId="14" xfId="1" applyNumberFormat="1" applyFont="1" applyFill="1" applyBorder="1" applyAlignment="1" applyProtection="1"/>
    <xf numFmtId="165" fontId="5" fillId="0" borderId="14" xfId="1" applyNumberFormat="1" applyFont="1" applyFill="1" applyBorder="1" applyAlignment="1" applyProtection="1"/>
    <xf numFmtId="0" fontId="6" fillId="0" borderId="6" xfId="0" applyFont="1" applyFill="1" applyBorder="1"/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9">
          <cell r="E9">
            <v>4068</v>
          </cell>
          <cell r="F9">
            <v>4276.5</v>
          </cell>
        </row>
        <row r="13">
          <cell r="E13">
            <v>1062</v>
          </cell>
          <cell r="F13">
            <v>1025.5</v>
          </cell>
        </row>
        <row r="14">
          <cell r="E14">
            <v>226652</v>
          </cell>
          <cell r="F14">
            <v>226759</v>
          </cell>
        </row>
        <row r="15">
          <cell r="E15">
            <v>50680</v>
          </cell>
          <cell r="F15">
            <v>42600</v>
          </cell>
        </row>
        <row r="16">
          <cell r="F16">
            <v>540</v>
          </cell>
        </row>
        <row r="23">
          <cell r="E23">
            <v>1459</v>
          </cell>
          <cell r="F23">
            <v>1834</v>
          </cell>
        </row>
        <row r="25">
          <cell r="E25">
            <v>1532</v>
          </cell>
          <cell r="F25">
            <v>1542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6"/>
  <sheetViews>
    <sheetView tabSelected="1" workbookViewId="0">
      <selection activeCell="B6" sqref="B6"/>
    </sheetView>
  </sheetViews>
  <sheetFormatPr defaultRowHeight="15"/>
  <cols>
    <col min="1" max="1" width="21.7109375" customWidth="1"/>
    <col min="2" max="2" width="6.5703125" customWidth="1"/>
  </cols>
  <sheetData>
    <row r="1" spans="1:18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3" t="s">
        <v>2</v>
      </c>
      <c r="B3" s="4"/>
      <c r="C3" s="5" t="s">
        <v>3</v>
      </c>
      <c r="D3" s="5" t="s">
        <v>4</v>
      </c>
      <c r="E3" s="4"/>
      <c r="F3" s="6"/>
      <c r="G3" s="6" t="s">
        <v>5</v>
      </c>
      <c r="H3" s="6"/>
      <c r="I3" s="7"/>
      <c r="J3" s="7"/>
      <c r="K3" s="6"/>
      <c r="L3" s="8"/>
      <c r="M3" s="9"/>
      <c r="N3" s="7" t="s">
        <v>6</v>
      </c>
      <c r="O3" s="7"/>
      <c r="P3" s="10"/>
      <c r="Q3" s="11"/>
      <c r="R3" s="10"/>
    </row>
    <row r="4" spans="1:18">
      <c r="A4" s="12" t="s">
        <v>7</v>
      </c>
      <c r="B4" s="13" t="s">
        <v>8</v>
      </c>
      <c r="C4" s="14"/>
      <c r="D4" s="14"/>
      <c r="E4" s="3" t="s">
        <v>9</v>
      </c>
      <c r="F4" s="3" t="s">
        <v>10</v>
      </c>
      <c r="G4" s="3" t="s">
        <v>11</v>
      </c>
      <c r="H4" s="3" t="s">
        <v>12</v>
      </c>
      <c r="I4" s="13" t="s">
        <v>13</v>
      </c>
      <c r="J4" s="15" t="s">
        <v>14</v>
      </c>
      <c r="K4" s="16"/>
      <c r="L4" s="17"/>
      <c r="M4" s="18" t="s">
        <v>9</v>
      </c>
      <c r="N4" s="18" t="s">
        <v>15</v>
      </c>
      <c r="O4" s="19" t="s">
        <v>16</v>
      </c>
      <c r="P4" s="10" t="s">
        <v>14</v>
      </c>
      <c r="Q4" s="11"/>
      <c r="R4" s="10"/>
    </row>
    <row r="5" spans="1:18">
      <c r="A5" s="20"/>
      <c r="B5" s="21" t="s">
        <v>17</v>
      </c>
      <c r="C5" s="22"/>
      <c r="D5" s="22"/>
      <c r="E5" s="20"/>
      <c r="F5" s="20"/>
      <c r="G5" s="20" t="s">
        <v>18</v>
      </c>
      <c r="H5" s="12" t="s">
        <v>19</v>
      </c>
      <c r="I5" s="12" t="s">
        <v>20</v>
      </c>
      <c r="J5" s="20" t="s">
        <v>21</v>
      </c>
      <c r="K5" s="20" t="s">
        <v>15</v>
      </c>
      <c r="L5" s="20" t="s">
        <v>22</v>
      </c>
      <c r="M5" s="23"/>
      <c r="N5" s="23"/>
      <c r="O5" s="24" t="s">
        <v>23</v>
      </c>
      <c r="P5" s="10" t="s">
        <v>24</v>
      </c>
      <c r="Q5" s="11" t="s">
        <v>15</v>
      </c>
      <c r="R5" s="10" t="s">
        <v>25</v>
      </c>
    </row>
    <row r="6" spans="1:18">
      <c r="A6" s="25" t="s">
        <v>26</v>
      </c>
      <c r="B6" s="25" t="s">
        <v>27</v>
      </c>
      <c r="C6" s="26"/>
      <c r="D6" s="27"/>
      <c r="E6" s="28">
        <v>12783.4</v>
      </c>
      <c r="F6" s="28">
        <v>13424.7</v>
      </c>
      <c r="G6" s="29">
        <f>F6/E6</f>
        <v>1.0501666223383452</v>
      </c>
      <c r="H6" s="26">
        <v>13387.7</v>
      </c>
      <c r="I6" s="30">
        <f>F6/H6</f>
        <v>1.002763730887307</v>
      </c>
      <c r="J6" s="31">
        <v>25</v>
      </c>
      <c r="K6" s="32">
        <f>J6*G6</f>
        <v>26.254165558458631</v>
      </c>
      <c r="L6" s="28">
        <f>K6-J6</f>
        <v>1.2541655584586309</v>
      </c>
      <c r="M6" s="28">
        <v>3900.1</v>
      </c>
      <c r="N6" s="26">
        <v>4555.6000000000004</v>
      </c>
      <c r="O6" s="33">
        <f>N6/M6</f>
        <v>1.1680726135227304</v>
      </c>
      <c r="P6" s="34">
        <v>25</v>
      </c>
      <c r="Q6" s="28">
        <f>P6*O6</f>
        <v>29.201815338068261</v>
      </c>
      <c r="R6" s="35"/>
    </row>
    <row r="7" spans="1:18">
      <c r="A7" s="25" t="s">
        <v>28</v>
      </c>
      <c r="B7" s="36" t="s">
        <v>29</v>
      </c>
      <c r="C7" s="25"/>
      <c r="D7" s="27"/>
      <c r="E7" s="28"/>
      <c r="F7" s="28"/>
      <c r="G7" s="29"/>
      <c r="H7" s="26"/>
      <c r="I7" s="30"/>
      <c r="J7" s="10"/>
      <c r="K7" s="10"/>
      <c r="L7" s="28"/>
      <c r="M7" s="26"/>
      <c r="N7" s="26"/>
      <c r="O7" s="33"/>
      <c r="P7" s="26"/>
      <c r="Q7" s="28"/>
      <c r="R7" s="37"/>
    </row>
    <row r="8" spans="1:18">
      <c r="A8" s="36"/>
      <c r="B8" s="36" t="s">
        <v>29</v>
      </c>
      <c r="C8" s="36"/>
      <c r="D8" s="27"/>
      <c r="E8" s="28"/>
      <c r="F8" s="28"/>
      <c r="G8" s="29"/>
      <c r="H8" s="26"/>
      <c r="I8" s="30"/>
      <c r="J8" s="38"/>
      <c r="K8" s="39"/>
      <c r="L8" s="28"/>
      <c r="M8" s="40"/>
      <c r="N8" s="40"/>
      <c r="O8" s="41"/>
      <c r="P8" s="40"/>
      <c r="Q8" s="28"/>
      <c r="R8" s="37"/>
    </row>
    <row r="9" spans="1:18">
      <c r="A9" s="36" t="s">
        <v>30</v>
      </c>
      <c r="B9" s="36" t="s">
        <v>29</v>
      </c>
      <c r="C9" s="36">
        <v>15100</v>
      </c>
      <c r="D9" s="27">
        <f>F9/C9</f>
        <v>0.37651655629139069</v>
      </c>
      <c r="E9" s="28">
        <f>M9+'[1]март 2016  '!E9</f>
        <v>5345</v>
      </c>
      <c r="F9" s="28">
        <f>N9+'[1]март 2016  '!F9</f>
        <v>5685.4</v>
      </c>
      <c r="G9" s="29">
        <f t="shared" ref="G9:G17" si="0">F9/E9</f>
        <v>1.0636856875584657</v>
      </c>
      <c r="H9" s="26">
        <v>5161.8999999999996</v>
      </c>
      <c r="I9" s="30">
        <f>F9/H9</f>
        <v>1.1014161452178461</v>
      </c>
      <c r="J9" s="42">
        <v>10</v>
      </c>
      <c r="K9" s="39">
        <f>J9*G9</f>
        <v>10.636856875584657</v>
      </c>
      <c r="L9" s="28">
        <f>K9-J9</f>
        <v>0.63685687558465709</v>
      </c>
      <c r="M9" s="40">
        <v>1277</v>
      </c>
      <c r="N9" s="40">
        <v>1408.9</v>
      </c>
      <c r="O9" s="41">
        <f>N9/M9</f>
        <v>1.1032889584964762</v>
      </c>
      <c r="P9" s="26">
        <v>10</v>
      </c>
      <c r="Q9" s="28">
        <f>P9*O9</f>
        <v>11.032889584964762</v>
      </c>
      <c r="R9" s="37"/>
    </row>
    <row r="10" spans="1:18">
      <c r="A10" s="36"/>
      <c r="B10" s="36" t="s">
        <v>29</v>
      </c>
      <c r="C10" s="36"/>
      <c r="D10" s="27"/>
      <c r="E10" s="28"/>
      <c r="F10" s="28"/>
      <c r="G10" s="29"/>
      <c r="H10" s="25"/>
      <c r="I10" s="30"/>
      <c r="J10" s="43"/>
      <c r="K10" s="28"/>
      <c r="L10" s="28"/>
      <c r="M10" s="40"/>
      <c r="N10" s="40"/>
      <c r="O10" s="41"/>
      <c r="P10" s="40"/>
      <c r="Q10" s="28"/>
      <c r="R10" s="37"/>
    </row>
    <row r="11" spans="1:18">
      <c r="A11" s="25" t="s">
        <v>31</v>
      </c>
      <c r="B11" s="25" t="s">
        <v>29</v>
      </c>
      <c r="C11" s="25"/>
      <c r="D11" s="27"/>
      <c r="E11" s="28"/>
      <c r="F11" s="28"/>
      <c r="G11" s="29"/>
      <c r="H11" s="26"/>
      <c r="I11" s="30"/>
      <c r="J11" s="42"/>
      <c r="K11" s="28"/>
      <c r="L11" s="28"/>
      <c r="M11" s="26"/>
      <c r="N11" s="26"/>
      <c r="O11" s="33"/>
      <c r="P11" s="26"/>
      <c r="Q11" s="28"/>
      <c r="R11" s="37"/>
    </row>
    <row r="12" spans="1:18">
      <c r="A12" s="36"/>
      <c r="B12" s="36" t="s">
        <v>29</v>
      </c>
      <c r="C12" s="36"/>
      <c r="D12" s="27"/>
      <c r="E12" s="28"/>
      <c r="F12" s="28"/>
      <c r="G12" s="29"/>
      <c r="H12" s="26"/>
      <c r="I12" s="30"/>
      <c r="J12" s="43"/>
      <c r="K12" s="28"/>
      <c r="L12" s="28"/>
      <c r="M12" s="40"/>
      <c r="N12" s="40"/>
      <c r="O12" s="33"/>
      <c r="P12" s="40"/>
      <c r="Q12" s="28"/>
      <c r="R12" s="37"/>
    </row>
    <row r="13" spans="1:18">
      <c r="A13" s="36" t="s">
        <v>32</v>
      </c>
      <c r="B13" s="36" t="s">
        <v>29</v>
      </c>
      <c r="C13" s="36">
        <v>4378</v>
      </c>
      <c r="D13" s="27">
        <f>F13/C13</f>
        <v>0.33042485153037915</v>
      </c>
      <c r="E13" s="28">
        <f>M13+'[1]март 2016  '!E13</f>
        <v>1426</v>
      </c>
      <c r="F13" s="28">
        <f>N13+'[1]март 2016  '!F13</f>
        <v>1446.6</v>
      </c>
      <c r="G13" s="29">
        <f t="shared" si="0"/>
        <v>1.014446002805049</v>
      </c>
      <c r="H13" s="26">
        <v>1317.2</v>
      </c>
      <c r="I13" s="30">
        <f t="shared" ref="I13:I18" si="1">F13/H13</f>
        <v>1.0982386881263284</v>
      </c>
      <c r="J13" s="42">
        <v>5</v>
      </c>
      <c r="K13" s="28">
        <f t="shared" ref="K13:K19" si="2">J13*G13</f>
        <v>5.0722300140252452</v>
      </c>
      <c r="L13" s="28">
        <f t="shared" ref="L13:L21" si="3">K13-J13</f>
        <v>7.2230014025245204E-2</v>
      </c>
      <c r="M13" s="40">
        <v>364</v>
      </c>
      <c r="N13" s="40">
        <v>421.1</v>
      </c>
      <c r="O13" s="33">
        <f>N13/M13</f>
        <v>1.156868131868132</v>
      </c>
      <c r="P13" s="40"/>
      <c r="Q13" s="28"/>
      <c r="R13" s="37"/>
    </row>
    <row r="14" spans="1:18">
      <c r="A14" s="25" t="s">
        <v>33</v>
      </c>
      <c r="B14" s="25" t="s">
        <v>27</v>
      </c>
      <c r="C14" s="25">
        <v>1064092</v>
      </c>
      <c r="D14" s="27">
        <f>F14/C14</f>
        <v>0.28992699879333744</v>
      </c>
      <c r="E14" s="28">
        <f>M14+'[1]март 2016  '!E14</f>
        <v>308375</v>
      </c>
      <c r="F14" s="28">
        <f>N14+'[1]март 2016  '!F14</f>
        <v>308509</v>
      </c>
      <c r="G14" s="29">
        <f t="shared" si="0"/>
        <v>1.0004345358735307</v>
      </c>
      <c r="H14" s="26">
        <v>279162</v>
      </c>
      <c r="I14" s="30">
        <f t="shared" si="1"/>
        <v>1.1051253394086589</v>
      </c>
      <c r="J14" s="42">
        <v>5</v>
      </c>
      <c r="K14" s="28">
        <f t="shared" si="2"/>
        <v>5.0021726793676535</v>
      </c>
      <c r="L14" s="28">
        <f t="shared" si="3"/>
        <v>2.1726793676535294E-3</v>
      </c>
      <c r="M14" s="26">
        <v>81723</v>
      </c>
      <c r="N14" s="26">
        <v>81750</v>
      </c>
      <c r="O14" s="33">
        <f>N14/M14</f>
        <v>1.0003303843471238</v>
      </c>
      <c r="P14" s="26">
        <v>5</v>
      </c>
      <c r="Q14" s="28">
        <f>P14*O14</f>
        <v>5.0016519217356192</v>
      </c>
      <c r="R14" s="37"/>
    </row>
    <row r="15" spans="1:18" ht="36.75">
      <c r="A15" s="44" t="s">
        <v>34</v>
      </c>
      <c r="B15" s="25" t="s">
        <v>27</v>
      </c>
      <c r="C15" s="45">
        <v>398744</v>
      </c>
      <c r="D15" s="27">
        <f>F15/C15</f>
        <v>0.16075476997773008</v>
      </c>
      <c r="E15" s="28">
        <f>M15+'[1]март 2016  '!E15</f>
        <v>69531</v>
      </c>
      <c r="F15" s="28">
        <f>N15+'[1]март 2016  '!F15</f>
        <v>64100</v>
      </c>
      <c r="G15" s="29">
        <f t="shared" si="0"/>
        <v>0.92189095511354646</v>
      </c>
      <c r="H15" s="26">
        <v>2304</v>
      </c>
      <c r="I15" s="30">
        <f t="shared" si="1"/>
        <v>27.821180555555557</v>
      </c>
      <c r="J15" s="42">
        <v>5</v>
      </c>
      <c r="K15" s="28">
        <f t="shared" si="2"/>
        <v>4.6094547755677322</v>
      </c>
      <c r="L15" s="28">
        <f t="shared" si="3"/>
        <v>-0.3905452244322678</v>
      </c>
      <c r="M15" s="26">
        <v>18851</v>
      </c>
      <c r="N15" s="26">
        <v>21500</v>
      </c>
      <c r="O15" s="33">
        <f>N15/M15</f>
        <v>1.1405230491751102</v>
      </c>
      <c r="P15" s="26">
        <v>5</v>
      </c>
      <c r="Q15" s="28">
        <f>P15*O15</f>
        <v>5.7026152458755508</v>
      </c>
      <c r="R15" s="37"/>
    </row>
    <row r="16" spans="1:18">
      <c r="A16" s="45" t="s">
        <v>35</v>
      </c>
      <c r="B16" s="46" t="s">
        <v>36</v>
      </c>
      <c r="C16" s="47">
        <v>4000</v>
      </c>
      <c r="D16" s="27">
        <f>F16/C16</f>
        <v>0.19125</v>
      </c>
      <c r="E16" s="26">
        <v>1100</v>
      </c>
      <c r="F16" s="28">
        <f>N16+'[1]март 2016  '!F16</f>
        <v>765</v>
      </c>
      <c r="G16" s="29">
        <f t="shared" si="0"/>
        <v>0.69545454545454544</v>
      </c>
      <c r="H16" s="26">
        <v>672</v>
      </c>
      <c r="I16" s="30">
        <f t="shared" si="1"/>
        <v>1.1383928571428572</v>
      </c>
      <c r="J16" s="31">
        <v>10</v>
      </c>
      <c r="K16" s="28">
        <f t="shared" si="2"/>
        <v>6.9545454545454541</v>
      </c>
      <c r="L16" s="28">
        <f t="shared" si="3"/>
        <v>-3.0454545454545459</v>
      </c>
      <c r="M16" s="48"/>
      <c r="N16" s="48">
        <v>225</v>
      </c>
      <c r="O16" s="33"/>
      <c r="P16" s="48"/>
      <c r="Q16" s="28"/>
      <c r="R16" s="37"/>
    </row>
    <row r="17" spans="1:18">
      <c r="A17" s="47" t="s">
        <v>37</v>
      </c>
      <c r="B17" s="49" t="s">
        <v>29</v>
      </c>
      <c r="C17" s="47">
        <v>113</v>
      </c>
      <c r="D17" s="27">
        <f>F17/C17</f>
        <v>0.89380530973451322</v>
      </c>
      <c r="E17" s="26">
        <v>113</v>
      </c>
      <c r="F17" s="26">
        <v>101</v>
      </c>
      <c r="G17" s="29">
        <f t="shared" si="0"/>
        <v>0.89380530973451322</v>
      </c>
      <c r="H17" s="26">
        <v>108.9</v>
      </c>
      <c r="I17" s="30">
        <f t="shared" si="1"/>
        <v>0.92745638200183644</v>
      </c>
      <c r="J17" s="50">
        <v>10</v>
      </c>
      <c r="K17" s="28">
        <f t="shared" si="2"/>
        <v>8.9380530973451329</v>
      </c>
      <c r="L17" s="28">
        <f t="shared" si="3"/>
        <v>-1.0619469026548671</v>
      </c>
      <c r="M17" s="35"/>
      <c r="N17" s="35"/>
      <c r="O17" s="33"/>
      <c r="P17" s="35"/>
      <c r="Q17" s="28"/>
      <c r="R17" s="37"/>
    </row>
    <row r="18" spans="1:18" ht="48.75">
      <c r="A18" s="51" t="s">
        <v>38</v>
      </c>
      <c r="B18" s="52" t="s">
        <v>39</v>
      </c>
      <c r="C18" s="47"/>
      <c r="D18" s="27"/>
      <c r="E18" s="26">
        <v>4116.3999999999996</v>
      </c>
      <c r="F18" s="26">
        <v>4194.6000000000004</v>
      </c>
      <c r="G18" s="29">
        <f>F18/E18</f>
        <v>1.0189971820036927</v>
      </c>
      <c r="H18" s="26">
        <v>4116.3999999999996</v>
      </c>
      <c r="I18" s="30">
        <f t="shared" si="1"/>
        <v>1.0189971820036927</v>
      </c>
      <c r="J18" s="53">
        <v>15</v>
      </c>
      <c r="K18" s="28">
        <f t="shared" si="2"/>
        <v>15.284957730055391</v>
      </c>
      <c r="L18" s="28">
        <f t="shared" si="3"/>
        <v>0.28495773005539071</v>
      </c>
      <c r="M18" s="34"/>
      <c r="N18" s="34"/>
      <c r="O18" s="33"/>
      <c r="P18" s="34"/>
      <c r="Q18" s="28"/>
      <c r="R18" s="37"/>
    </row>
    <row r="19" spans="1:18" ht="48.75">
      <c r="A19" s="44" t="s">
        <v>40</v>
      </c>
      <c r="B19" s="54" t="s">
        <v>41</v>
      </c>
      <c r="C19" s="47"/>
      <c r="D19" s="27"/>
      <c r="E19" s="26"/>
      <c r="F19" s="26"/>
      <c r="G19" s="55"/>
      <c r="H19" s="26">
        <v>0</v>
      </c>
      <c r="I19" s="30"/>
      <c r="J19" s="42"/>
      <c r="K19" s="28">
        <f t="shared" si="2"/>
        <v>0</v>
      </c>
      <c r="L19" s="28">
        <f t="shared" si="3"/>
        <v>0</v>
      </c>
      <c r="M19" s="26"/>
      <c r="N19" s="26"/>
      <c r="O19" s="33"/>
      <c r="P19" s="26"/>
      <c r="Q19" s="28"/>
      <c r="R19" s="37"/>
    </row>
    <row r="20" spans="1:18" ht="60.75">
      <c r="A20" s="44" t="s">
        <v>42</v>
      </c>
      <c r="B20" s="36"/>
      <c r="C20" s="56"/>
      <c r="D20" s="27"/>
      <c r="E20" s="26"/>
      <c r="F20" s="26"/>
      <c r="G20" s="55"/>
      <c r="H20" s="26">
        <v>0</v>
      </c>
      <c r="I20" s="30"/>
      <c r="J20" s="43"/>
      <c r="K20" s="28"/>
      <c r="L20" s="28"/>
      <c r="M20" s="40"/>
      <c r="N20" s="40"/>
      <c r="O20" s="41" t="s">
        <v>43</v>
      </c>
      <c r="P20" s="40"/>
      <c r="Q20" s="28"/>
      <c r="R20" s="37"/>
    </row>
    <row r="21" spans="1:18">
      <c r="A21" s="44"/>
      <c r="B21" s="36"/>
      <c r="C21" s="56"/>
      <c r="D21" s="27"/>
      <c r="E21" s="26"/>
      <c r="F21" s="26"/>
      <c r="G21" s="55"/>
      <c r="H21" s="26">
        <v>0</v>
      </c>
      <c r="I21" s="30"/>
      <c r="J21" s="43"/>
      <c r="K21" s="28"/>
      <c r="L21" s="28">
        <f t="shared" si="3"/>
        <v>0</v>
      </c>
      <c r="M21" s="40"/>
      <c r="N21" s="40"/>
      <c r="O21" s="41"/>
      <c r="P21" s="40"/>
      <c r="Q21" s="28"/>
      <c r="R21" s="37"/>
    </row>
    <row r="22" spans="1:18">
      <c r="A22" s="44"/>
      <c r="B22" s="36"/>
      <c r="C22" s="56"/>
      <c r="D22" s="27"/>
      <c r="E22" s="26"/>
      <c r="F22" s="26"/>
      <c r="G22" s="57"/>
      <c r="H22" s="26">
        <v>0</v>
      </c>
      <c r="I22" s="30"/>
      <c r="J22" s="43"/>
      <c r="K22" s="28"/>
      <c r="L22" s="40"/>
      <c r="M22" s="40"/>
      <c r="N22" s="40"/>
      <c r="O22" s="41"/>
      <c r="P22" s="40"/>
      <c r="Q22" s="28"/>
      <c r="R22" s="37"/>
    </row>
    <row r="23" spans="1:18">
      <c r="A23" s="25" t="s">
        <v>44</v>
      </c>
      <c r="B23" s="25" t="s">
        <v>45</v>
      </c>
      <c r="C23" s="25">
        <v>7302</v>
      </c>
      <c r="D23" s="27">
        <f>F23/C23</f>
        <v>0.34812380169816487</v>
      </c>
      <c r="E23" s="28">
        <f>M23+'[1]март 2016  '!E23</f>
        <v>2043</v>
      </c>
      <c r="F23" s="28">
        <f>N23+'[1]март 2016  '!F23</f>
        <v>2542</v>
      </c>
      <c r="G23" s="29">
        <f>F23/E23</f>
        <v>1.2442486539402839</v>
      </c>
      <c r="H23" s="26">
        <v>2545</v>
      </c>
      <c r="I23" s="30">
        <f>F23/H23</f>
        <v>0.99882121807465618</v>
      </c>
      <c r="J23" s="42"/>
      <c r="K23" s="28"/>
      <c r="L23" s="26"/>
      <c r="M23" s="28">
        <v>584</v>
      </c>
      <c r="N23" s="26">
        <v>708</v>
      </c>
      <c r="O23" s="33">
        <f>N23/M23</f>
        <v>1.2123287671232876</v>
      </c>
      <c r="P23" s="26"/>
      <c r="Q23" s="28"/>
      <c r="R23" s="37"/>
    </row>
    <row r="24" spans="1:18">
      <c r="A24" s="45" t="s">
        <v>46</v>
      </c>
      <c r="B24" s="18" t="s">
        <v>47</v>
      </c>
      <c r="C24" s="18"/>
      <c r="D24" s="27"/>
      <c r="E24" s="28"/>
      <c r="F24" s="28">
        <f>N24+'[1]март 2016  '!F24</f>
        <v>0</v>
      </c>
      <c r="G24" s="29"/>
      <c r="H24" s="26">
        <v>0</v>
      </c>
      <c r="I24" s="58"/>
      <c r="J24" s="59"/>
      <c r="K24" s="28"/>
      <c r="L24" s="60"/>
      <c r="M24" s="60"/>
      <c r="N24" s="60"/>
      <c r="O24" s="33"/>
      <c r="P24" s="40"/>
      <c r="Q24" s="28"/>
      <c r="R24" s="37"/>
    </row>
    <row r="25" spans="1:18">
      <c r="A25" s="10" t="s">
        <v>48</v>
      </c>
      <c r="B25" s="10" t="s">
        <v>47</v>
      </c>
      <c r="C25" s="47">
        <v>7762</v>
      </c>
      <c r="D25" s="27"/>
      <c r="E25" s="28">
        <f>M25+'[1]март 2016  '!E25</f>
        <v>2158</v>
      </c>
      <c r="F25" s="28">
        <f>N25+'[1]март 2016  '!F25</f>
        <v>2169</v>
      </c>
      <c r="G25" s="29">
        <f>F25/E25</f>
        <v>1.0050973123262279</v>
      </c>
      <c r="H25" s="26">
        <v>2355</v>
      </c>
      <c r="I25" s="58">
        <f>F25/H25</f>
        <v>0.92101910828025479</v>
      </c>
      <c r="J25" s="61"/>
      <c r="K25" s="28"/>
      <c r="L25" s="37"/>
      <c r="M25" s="60">
        <v>626</v>
      </c>
      <c r="N25" s="37">
        <v>627</v>
      </c>
      <c r="O25" s="33">
        <f>N25/M25</f>
        <v>1.0015974440894568</v>
      </c>
      <c r="P25" s="40"/>
      <c r="Q25" s="28"/>
      <c r="R25" s="37"/>
    </row>
    <row r="26" spans="1:18">
      <c r="A26" s="10" t="s">
        <v>11</v>
      </c>
      <c r="B26" s="10"/>
      <c r="C26" s="10">
        <v>40</v>
      </c>
      <c r="D26" s="10"/>
      <c r="E26" s="26"/>
      <c r="F26" s="28">
        <f>N26+'[1]март 2016  '!F26</f>
        <v>0</v>
      </c>
      <c r="G26" s="62"/>
      <c r="H26" s="63"/>
      <c r="I26" s="58"/>
      <c r="J26" s="61"/>
      <c r="K26" s="28"/>
      <c r="L26" s="37"/>
      <c r="M26" s="37"/>
      <c r="N26" s="64"/>
      <c r="O26" s="41"/>
      <c r="P26" s="40"/>
      <c r="Q26" s="28"/>
      <c r="R26" s="37"/>
    </row>
    <row r="27" spans="1:18">
      <c r="A27" s="56" t="s">
        <v>49</v>
      </c>
      <c r="B27" s="56"/>
      <c r="C27" s="56"/>
      <c r="D27" s="56"/>
      <c r="E27" s="34"/>
      <c r="F27" s="34"/>
      <c r="G27" s="65"/>
      <c r="H27" s="34"/>
      <c r="I27" s="65"/>
      <c r="J27" s="39">
        <f>J6+J9+J13+J14+J15+J16+J17+J19+J21+J18</f>
        <v>85</v>
      </c>
      <c r="K27" s="39">
        <f>K6+K9+K13+K14+K15+K16+K17+K19+K21+K18</f>
        <v>82.7524361849499</v>
      </c>
      <c r="L27" s="65">
        <f>K27/J27</f>
        <v>0.97355807276411643</v>
      </c>
      <c r="M27" s="34"/>
      <c r="N27" s="34"/>
      <c r="O27" s="33"/>
      <c r="P27" s="28">
        <f>P6+P7+P11+P14+P15+P25+P9</f>
        <v>45</v>
      </c>
      <c r="Q27" s="28">
        <f>Q6+Q7+Q11+Q14+Q15+Q25+Q9</f>
        <v>50.938972090644192</v>
      </c>
      <c r="R27" s="66">
        <f>Q27/P27</f>
        <v>1.1319771575698709</v>
      </c>
    </row>
    <row r="28" spans="1:18">
      <c r="A28" s="36" t="s">
        <v>50</v>
      </c>
      <c r="B28" s="36"/>
      <c r="C28" s="36"/>
      <c r="D28" s="36"/>
      <c r="E28" s="40">
        <f>(E29-E30)*0.6+E30+E31*0.3</f>
        <v>10401.700000000001</v>
      </c>
      <c r="F28" s="40">
        <f>(F29-F30)*0.6+F30+F31*0.3</f>
        <v>10541.7</v>
      </c>
      <c r="G28" s="67">
        <f t="shared" ref="G28:G36" si="4">F28/E28</f>
        <v>1.0134593383773807</v>
      </c>
      <c r="H28" s="40">
        <f>(H29-H30)*0.6+H30+H31*0.3</f>
        <v>10401.700000000001</v>
      </c>
      <c r="I28" s="67">
        <f t="shared" ref="I28:I36" si="5">F28/H28</f>
        <v>1.0134593383773807</v>
      </c>
      <c r="J28" s="40"/>
      <c r="K28" s="40"/>
      <c r="L28" s="68"/>
      <c r="M28" s="40"/>
      <c r="N28" s="40"/>
      <c r="O28" s="40"/>
      <c r="P28" s="40"/>
      <c r="Q28" s="69"/>
      <c r="R28" s="37"/>
    </row>
    <row r="29" spans="1:18">
      <c r="A29" s="36" t="s">
        <v>51</v>
      </c>
      <c r="B29" s="36" t="s">
        <v>39</v>
      </c>
      <c r="C29" s="36"/>
      <c r="D29" s="36"/>
      <c r="E29" s="40">
        <v>5400</v>
      </c>
      <c r="F29" s="40">
        <v>5519</v>
      </c>
      <c r="G29" s="67">
        <f t="shared" si="4"/>
        <v>1.0220370370370371</v>
      </c>
      <c r="H29" s="40">
        <v>5400</v>
      </c>
      <c r="I29" s="67">
        <f t="shared" si="5"/>
        <v>1.0220370370370371</v>
      </c>
      <c r="J29" s="40"/>
      <c r="K29" s="40"/>
      <c r="L29" s="40"/>
      <c r="M29" s="40"/>
      <c r="N29" s="40"/>
      <c r="O29" s="40"/>
      <c r="P29" s="40"/>
      <c r="Q29" s="69"/>
      <c r="R29" s="37"/>
    </row>
    <row r="30" spans="1:18">
      <c r="A30" s="36" t="s">
        <v>52</v>
      </c>
      <c r="B30" s="36" t="s">
        <v>39</v>
      </c>
      <c r="C30" s="36"/>
      <c r="D30" s="36"/>
      <c r="E30" s="40">
        <v>2191</v>
      </c>
      <c r="F30" s="40">
        <v>2208</v>
      </c>
      <c r="G30" s="67">
        <f t="shared" si="4"/>
        <v>1.0077590141487904</v>
      </c>
      <c r="H30" s="40">
        <v>2191</v>
      </c>
      <c r="I30" s="67">
        <f t="shared" si="5"/>
        <v>1.0077590141487904</v>
      </c>
      <c r="J30" s="40"/>
      <c r="K30" s="40"/>
      <c r="L30" s="40"/>
      <c r="M30" s="40"/>
      <c r="N30" s="40"/>
      <c r="O30" s="40"/>
      <c r="P30" s="40"/>
      <c r="Q30" s="69"/>
      <c r="R30" s="37"/>
    </row>
    <row r="31" spans="1:18">
      <c r="A31" s="36" t="s">
        <v>53</v>
      </c>
      <c r="B31" s="36" t="s">
        <v>39</v>
      </c>
      <c r="C31" s="36"/>
      <c r="D31" s="36"/>
      <c r="E31" s="40">
        <v>20951</v>
      </c>
      <c r="F31" s="40">
        <v>21157</v>
      </c>
      <c r="G31" s="67">
        <f t="shared" si="4"/>
        <v>1.0098324662307288</v>
      </c>
      <c r="H31" s="40">
        <v>20951</v>
      </c>
      <c r="I31" s="67">
        <f t="shared" si="5"/>
        <v>1.0098324662307288</v>
      </c>
      <c r="J31" s="40"/>
      <c r="K31" s="40"/>
      <c r="L31" s="40"/>
      <c r="M31" s="40"/>
      <c r="N31" s="40"/>
      <c r="O31" s="40"/>
      <c r="P31" s="40"/>
      <c r="Q31" s="69"/>
      <c r="R31" s="37"/>
    </row>
    <row r="32" spans="1:18">
      <c r="A32" s="36" t="s">
        <v>54</v>
      </c>
      <c r="B32" s="36"/>
      <c r="C32" s="36"/>
      <c r="D32" s="36"/>
      <c r="E32" s="40">
        <v>4167.3</v>
      </c>
      <c r="F32" s="40">
        <f>(F33-F34)*0.6+F34+F35*0.3</f>
        <v>3165.5</v>
      </c>
      <c r="G32" s="67">
        <f t="shared" si="4"/>
        <v>0.7596045401099033</v>
      </c>
      <c r="H32" s="40">
        <v>4167.3</v>
      </c>
      <c r="I32" s="67">
        <f t="shared" si="5"/>
        <v>0.7596045401099033</v>
      </c>
      <c r="J32" s="40"/>
      <c r="K32" s="40"/>
      <c r="L32" s="40"/>
      <c r="M32" s="40"/>
      <c r="N32" s="40"/>
      <c r="O32" s="40"/>
      <c r="P32" s="40"/>
      <c r="Q32" s="69"/>
      <c r="R32" s="37"/>
    </row>
    <row r="33" spans="1:18">
      <c r="A33" s="36" t="s">
        <v>55</v>
      </c>
      <c r="B33" s="36"/>
      <c r="C33" s="36"/>
      <c r="D33" s="36"/>
      <c r="E33" s="40">
        <v>4321</v>
      </c>
      <c r="F33" s="40">
        <v>3346</v>
      </c>
      <c r="G33" s="67">
        <f t="shared" si="4"/>
        <v>0.77435778754917839</v>
      </c>
      <c r="H33" s="40">
        <v>4321</v>
      </c>
      <c r="I33" s="67">
        <f t="shared" si="5"/>
        <v>0.77435778754917839</v>
      </c>
      <c r="J33" s="40"/>
      <c r="K33" s="40"/>
      <c r="L33" s="40"/>
      <c r="M33" s="40"/>
      <c r="N33" s="40"/>
      <c r="O33" s="40"/>
      <c r="P33" s="40"/>
      <c r="Q33" s="69"/>
      <c r="R33" s="37"/>
    </row>
    <row r="34" spans="1:18">
      <c r="A34" s="36" t="s">
        <v>52</v>
      </c>
      <c r="B34" s="36"/>
      <c r="C34" s="36"/>
      <c r="D34" s="36"/>
      <c r="E34" s="40">
        <v>420</v>
      </c>
      <c r="F34" s="40">
        <v>383</v>
      </c>
      <c r="G34" s="67">
        <f t="shared" si="4"/>
        <v>0.91190476190476188</v>
      </c>
      <c r="H34" s="40">
        <v>420</v>
      </c>
      <c r="I34" s="67">
        <f t="shared" si="5"/>
        <v>0.91190476190476188</v>
      </c>
      <c r="J34" s="40"/>
      <c r="K34" s="40"/>
      <c r="L34" s="40"/>
      <c r="M34" s="40" t="s">
        <v>56</v>
      </c>
      <c r="N34" s="40"/>
      <c r="O34" s="40"/>
      <c r="P34" s="40"/>
      <c r="Q34" s="69"/>
      <c r="R34" s="37"/>
    </row>
    <row r="35" spans="1:18">
      <c r="A35" s="36" t="s">
        <v>53</v>
      </c>
      <c r="B35" s="36"/>
      <c r="C35" s="36"/>
      <c r="D35" s="36"/>
      <c r="E35" s="40">
        <v>4157</v>
      </c>
      <c r="F35" s="40">
        <v>3349</v>
      </c>
      <c r="G35" s="67">
        <f t="shared" si="4"/>
        <v>0.80562905941784946</v>
      </c>
      <c r="H35" s="40">
        <v>4157</v>
      </c>
      <c r="I35" s="67">
        <f t="shared" si="5"/>
        <v>0.80562905941784946</v>
      </c>
      <c r="J35" s="40"/>
      <c r="K35" s="40"/>
      <c r="L35" s="40"/>
      <c r="M35" s="40"/>
      <c r="N35" s="40"/>
      <c r="O35" s="40"/>
      <c r="P35" s="40"/>
      <c r="Q35" s="69"/>
      <c r="R35" s="37"/>
    </row>
    <row r="36" spans="1:18">
      <c r="A36" s="25" t="s">
        <v>57</v>
      </c>
      <c r="B36" s="36"/>
      <c r="C36" s="36"/>
      <c r="D36" s="36"/>
      <c r="E36" s="40">
        <v>14371.3</v>
      </c>
      <c r="F36" s="60">
        <f>F28+F32</f>
        <v>13707.2</v>
      </c>
      <c r="G36" s="67">
        <f t="shared" si="4"/>
        <v>0.95378984503837516</v>
      </c>
      <c r="H36" s="40">
        <v>14371.3</v>
      </c>
      <c r="I36" s="67">
        <f t="shared" si="5"/>
        <v>0.95378984503837516</v>
      </c>
      <c r="J36" s="40"/>
      <c r="K36" s="40"/>
      <c r="L36" s="40"/>
      <c r="M36" s="40"/>
      <c r="N36" s="40"/>
      <c r="O36" s="40"/>
      <c r="P36" s="40"/>
      <c r="Q36" s="69"/>
      <c r="R36" s="37"/>
    </row>
  </sheetData>
  <mergeCells count="2">
    <mergeCell ref="C3:C5"/>
    <mergeCell ref="D3:D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2017-01-13T12:18:09Z</dcterms:modified>
</cp:coreProperties>
</file>