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35" i="1"/>
  <c r="G35"/>
  <c r="I34"/>
  <c r="G34"/>
  <c r="I33"/>
  <c r="G33"/>
  <c r="G32"/>
  <c r="F32"/>
  <c r="I32" s="1"/>
  <c r="I31"/>
  <c r="G31"/>
  <c r="I30"/>
  <c r="G30"/>
  <c r="I29"/>
  <c r="G29"/>
  <c r="H28"/>
  <c r="F28"/>
  <c r="F36" s="1"/>
  <c r="E28"/>
  <c r="P27"/>
  <c r="J27"/>
  <c r="F26"/>
  <c r="O25"/>
  <c r="F25"/>
  <c r="I25" s="1"/>
  <c r="E25"/>
  <c r="F24"/>
  <c r="E24"/>
  <c r="O23"/>
  <c r="F23"/>
  <c r="I23" s="1"/>
  <c r="E23"/>
  <c r="G23" s="1"/>
  <c r="D23"/>
  <c r="L21"/>
  <c r="K19"/>
  <c r="L19" s="1"/>
  <c r="I18"/>
  <c r="G18"/>
  <c r="K18" s="1"/>
  <c r="L18" s="1"/>
  <c r="I17"/>
  <c r="G17"/>
  <c r="K17" s="1"/>
  <c r="L17" s="1"/>
  <c r="D17"/>
  <c r="F16"/>
  <c r="I16" s="1"/>
  <c r="E16"/>
  <c r="D16"/>
  <c r="O15"/>
  <c r="Q15" s="1"/>
  <c r="F15"/>
  <c r="I15" s="1"/>
  <c r="E15"/>
  <c r="G15" s="1"/>
  <c r="K15" s="1"/>
  <c r="L15" s="1"/>
  <c r="D15"/>
  <c r="Q14"/>
  <c r="O14"/>
  <c r="F14"/>
  <c r="I14" s="1"/>
  <c r="E14"/>
  <c r="D14"/>
  <c r="O13"/>
  <c r="F13"/>
  <c r="I13" s="1"/>
  <c r="E13"/>
  <c r="D13"/>
  <c r="O9"/>
  <c r="Q9" s="1"/>
  <c r="F9"/>
  <c r="I9" s="1"/>
  <c r="E9"/>
  <c r="G9" s="1"/>
  <c r="K9" s="1"/>
  <c r="L9" s="1"/>
  <c r="D9"/>
  <c r="Q6"/>
  <c r="Q27" s="1"/>
  <c r="R27" s="1"/>
  <c r="O6"/>
  <c r="I6"/>
  <c r="G6"/>
  <c r="K6" s="1"/>
  <c r="L6" l="1"/>
  <c r="G36"/>
  <c r="I36"/>
  <c r="G13"/>
  <c r="K13" s="1"/>
  <c r="L13" s="1"/>
  <c r="G14"/>
  <c r="K14" s="1"/>
  <c r="L14" s="1"/>
  <c r="G16"/>
  <c r="K16" s="1"/>
  <c r="L16" s="1"/>
  <c r="G25"/>
  <c r="G28"/>
  <c r="I28"/>
  <c r="K27" l="1"/>
  <c r="L27" s="1"/>
</calcChain>
</file>

<file path=xl/sharedStrings.xml><?xml version="1.0" encoding="utf-8"?>
<sst xmlns="http://schemas.openxmlformats.org/spreadsheetml/2006/main" count="78" uniqueCount="58">
  <si>
    <t>Информация</t>
  </si>
  <si>
    <t xml:space="preserve">  о выполнении основных социально-экономических показателей за май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</si>
  <si>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</si>
  <si>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</si>
  <si>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</si>
  <si>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</si>
  <si>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</si>
  <si>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</si>
  <si>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</si>
  <si>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</si>
  <si>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</si>
  <si>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</si>
  <si>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</si>
  <si>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</si>
  <si>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</si>
  <si>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</si>
  <si>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</si>
  <si>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</si>
  <si>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</si>
  <si>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</si>
  <si>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</si>
  <si>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</si>
  <si>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</si>
  <si>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</si>
  <si>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</si>
  <si>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</si>
  <si>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</si>
  <si>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</si>
  <si>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</si>
  <si>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</si>
  <si>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</si>
  <si>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</si>
  <si>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</si>
  <si>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</si>
  <si>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</si>
  <si>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</si>
  <si>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</si>
  <si>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</si>
  <si>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</si>
  <si>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</si>
  <si>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</si>
  <si>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</si>
  <si>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</si>
  <si>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</si>
  <si>
    <t>Реализация водки</t>
  </si>
  <si>
    <t>дал</t>
  </si>
  <si>
    <t>Реализация пива, всего(.)</t>
  </si>
  <si>
    <t>дал.</t>
  </si>
  <si>
    <t>в т.ч. мордовское</t>
  </si>
  <si>
    <t>ИТОГО:</t>
  </si>
  <si>
    <t>Поголовье скота,ус.гол</t>
  </si>
  <si>
    <t>Погол. общ сект КРС</t>
  </si>
  <si>
    <t>коров</t>
  </si>
  <si>
    <t>свиней</t>
  </si>
  <si>
    <t>Погол.скота усл.голов</t>
  </si>
  <si>
    <t>Личное подворье КРС</t>
  </si>
  <si>
    <t xml:space="preserve">    </t>
  </si>
  <si>
    <t xml:space="preserve">Условные головы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</si>
</sst>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9"/>
      <color theme="1"/>
      <name val="Calibri"/>
      <family val="2"/>
      <charset val="204"/>
      <scheme val="minor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4" fillId="0" borderId="0" xfId="0" applyFont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" fillId="0" borderId="3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0" xfId="0" applyFont="1" applyFill="1" applyBorder="1"/>
    <xf numFmtId="0" fontId="4" fillId="0" borderId="0" xfId="0" applyFont="1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wrapText="1"/>
    </xf>
    <xf numFmtId="0" fontId="2" fillId="0" borderId="11" xfId="0" applyFont="1" applyFill="1" applyBorder="1" applyAlignment="1"/>
    <xf numFmtId="0" fontId="2" fillId="0" borderId="4" xfId="0" applyFont="1" applyFill="1" applyBorder="1" applyAlignment="1"/>
    <xf numFmtId="0" fontId="2" fillId="0" borderId="12" xfId="0" applyFont="1" applyFill="1" applyBorder="1" applyAlignment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1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wrapText="1"/>
    </xf>
    <xf numFmtId="0" fontId="2" fillId="0" borderId="13" xfId="0" applyFont="1" applyFill="1" applyBorder="1"/>
    <xf numFmtId="0" fontId="2" fillId="0" borderId="11" xfId="0" applyFont="1" applyFill="1" applyBorder="1"/>
    <xf numFmtId="0" fontId="5" fillId="0" borderId="14" xfId="0" applyFont="1" applyFill="1" applyBorder="1"/>
    <xf numFmtId="0" fontId="6" fillId="0" borderId="14" xfId="0" applyFont="1" applyFill="1" applyBorder="1"/>
    <xf numFmtId="10" fontId="5" fillId="0" borderId="12" xfId="0" applyNumberFormat="1" applyFont="1" applyFill="1" applyBorder="1"/>
    <xf numFmtId="164" fontId="6" fillId="0" borderId="14" xfId="0" applyNumberFormat="1" applyFont="1" applyFill="1" applyBorder="1"/>
    <xf numFmtId="165" fontId="6" fillId="0" borderId="6" xfId="1" applyNumberFormat="1" applyFont="1" applyFill="1" applyBorder="1" applyAlignment="1" applyProtection="1"/>
    <xf numFmtId="165" fontId="7" fillId="0" borderId="7" xfId="0" applyNumberFormat="1" applyFont="1" applyFill="1" applyBorder="1"/>
    <xf numFmtId="0" fontId="6" fillId="0" borderId="5" xfId="0" applyFont="1" applyFill="1" applyBorder="1"/>
    <xf numFmtId="164" fontId="6" fillId="0" borderId="1" xfId="0" applyNumberFormat="1" applyFont="1" applyFill="1" applyBorder="1"/>
    <xf numFmtId="165" fontId="6" fillId="0" borderId="14" xfId="0" applyNumberFormat="1" applyFont="1" applyFill="1" applyBorder="1"/>
    <xf numFmtId="0" fontId="6" fillId="0" borderId="13" xfId="0" applyFont="1" applyFill="1" applyBorder="1"/>
    <xf numFmtId="0" fontId="6" fillId="0" borderId="7" xfId="0" applyFont="1" applyFill="1" applyBorder="1"/>
    <xf numFmtId="164" fontId="6" fillId="0" borderId="0" xfId="0" applyNumberFormat="1" applyFont="1" applyFill="1" applyBorder="1"/>
    <xf numFmtId="0" fontId="5" fillId="0" borderId="0" xfId="0" applyFont="1" applyBorder="1"/>
    <xf numFmtId="164" fontId="4" fillId="0" borderId="0" xfId="0" applyNumberFormat="1" applyFont="1" applyBorder="1"/>
    <xf numFmtId="165" fontId="2" fillId="0" borderId="0" xfId="1" applyNumberFormat="1" applyFont="1" applyFill="1" applyBorder="1" applyAlignment="1" applyProtection="1"/>
    <xf numFmtId="0" fontId="5" fillId="0" borderId="0" xfId="0" applyFont="1"/>
    <xf numFmtId="0" fontId="2" fillId="0" borderId="14" xfId="0" applyFont="1" applyFill="1" applyBorder="1"/>
    <xf numFmtId="0" fontId="7" fillId="0" borderId="7" xfId="0" applyFont="1" applyFill="1" applyBorder="1"/>
    <xf numFmtId="0" fontId="7" fillId="0" borderId="15" xfId="0" applyFont="1" applyFill="1" applyBorder="1"/>
    <xf numFmtId="164" fontId="6" fillId="0" borderId="13" xfId="0" applyNumberFormat="1" applyFont="1" applyFill="1" applyBorder="1"/>
    <xf numFmtId="0" fontId="7" fillId="0" borderId="14" xfId="0" applyFont="1" applyFill="1" applyBorder="1"/>
    <xf numFmtId="165" fontId="7" fillId="0" borderId="14" xfId="0" applyNumberFormat="1" applyFont="1" applyFill="1" applyBorder="1"/>
    <xf numFmtId="164" fontId="7" fillId="0" borderId="0" xfId="0" applyNumberFormat="1" applyFont="1" applyFill="1" applyBorder="1"/>
    <xf numFmtId="0" fontId="6" fillId="0" borderId="12" xfId="0" applyFont="1" applyFill="1" applyBorder="1"/>
    <xf numFmtId="0" fontId="4" fillId="2" borderId="0" xfId="0" applyFont="1" applyFill="1" applyBorder="1"/>
    <xf numFmtId="164" fontId="4" fillId="2" borderId="0" xfId="0" applyNumberFormat="1" applyFont="1" applyFill="1" applyBorder="1"/>
    <xf numFmtId="165" fontId="2" fillId="2" borderId="0" xfId="1" applyNumberFormat="1" applyFont="1" applyFill="1" applyBorder="1" applyAlignment="1" applyProtection="1"/>
    <xf numFmtId="0" fontId="4" fillId="2" borderId="0" xfId="0" applyFont="1" applyFill="1"/>
    <xf numFmtId="0" fontId="7" fillId="0" borderId="12" xfId="0" applyFont="1" applyFill="1" applyBorder="1"/>
    <xf numFmtId="0" fontId="8" fillId="0" borderId="0" xfId="0" applyFont="1" applyFill="1" applyBorder="1"/>
    <xf numFmtId="164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5" fillId="0" borderId="14" xfId="0" applyFont="1" applyFill="1" applyBorder="1" applyAlignment="1">
      <alignment wrapText="1"/>
    </xf>
    <xf numFmtId="0" fontId="5" fillId="0" borderId="1" xfId="0" applyFont="1" applyFill="1" applyBorder="1"/>
    <xf numFmtId="0" fontId="4" fillId="3" borderId="0" xfId="0" applyFont="1" applyFill="1" applyBorder="1"/>
    <xf numFmtId="164" fontId="4" fillId="3" borderId="0" xfId="0" applyNumberFormat="1" applyFont="1" applyFill="1" applyBorder="1"/>
    <xf numFmtId="165" fontId="2" fillId="3" borderId="0" xfId="1" applyNumberFormat="1" applyFont="1" applyFill="1" applyBorder="1" applyAlignment="1" applyProtection="1"/>
    <xf numFmtId="0" fontId="4" fillId="3" borderId="0" xfId="0" applyFont="1" applyFill="1"/>
    <xf numFmtId="0" fontId="5" fillId="0" borderId="2" xfId="0" applyFont="1" applyFill="1" applyBorder="1"/>
    <xf numFmtId="0" fontId="5" fillId="0" borderId="7" xfId="0" applyFont="1" applyFill="1" applyBorder="1"/>
    <xf numFmtId="0" fontId="6" fillId="0" borderId="1" xfId="0" applyFont="1" applyFill="1" applyBorder="1"/>
    <xf numFmtId="0" fontId="5" fillId="0" borderId="8" xfId="0" applyFont="1" applyFill="1" applyBorder="1"/>
    <xf numFmtId="0" fontId="6" fillId="0" borderId="16" xfId="0" applyFont="1" applyFill="1" applyBorder="1"/>
    <xf numFmtId="0" fontId="5" fillId="0" borderId="13" xfId="0" applyFont="1" applyFill="1" applyBorder="1" applyAlignment="1">
      <alignment wrapText="1"/>
    </xf>
    <xf numFmtId="0" fontId="5" fillId="0" borderId="11" xfId="0" applyFont="1" applyFill="1" applyBorder="1"/>
    <xf numFmtId="0" fontId="6" fillId="0" borderId="15" xfId="0" applyFont="1" applyFill="1" applyBorder="1"/>
    <xf numFmtId="0" fontId="5" fillId="0" borderId="6" xfId="0" applyFont="1" applyFill="1" applyBorder="1"/>
    <xf numFmtId="165" fontId="6" fillId="0" borderId="11" xfId="1" applyNumberFormat="1" applyFont="1" applyFill="1" applyBorder="1" applyAlignment="1" applyProtection="1"/>
    <xf numFmtId="0" fontId="5" fillId="0" borderId="13" xfId="0" applyFont="1" applyFill="1" applyBorder="1"/>
    <xf numFmtId="165" fontId="7" fillId="0" borderId="6" xfId="1" applyNumberFormat="1" applyFont="1" applyFill="1" applyBorder="1" applyAlignment="1" applyProtection="1"/>
    <xf numFmtId="10" fontId="7" fillId="0" borderId="7" xfId="0" applyNumberFormat="1" applyFont="1" applyFill="1" applyBorder="1"/>
    <xf numFmtId="0" fontId="7" fillId="0" borderId="5" xfId="0" applyFont="1" applyFill="1" applyBorder="1"/>
    <xf numFmtId="0" fontId="7" fillId="0" borderId="1" xfId="0" applyFont="1" applyFill="1" applyBorder="1"/>
    <xf numFmtId="0" fontId="7" fillId="0" borderId="16" xfId="0" applyFont="1" applyFill="1" applyBorder="1"/>
    <xf numFmtId="164" fontId="7" fillId="0" borderId="8" xfId="0" applyNumberFormat="1" applyFont="1" applyFill="1" applyBorder="1"/>
    <xf numFmtId="2" fontId="6" fillId="0" borderId="14" xfId="0" applyNumberFormat="1" applyFont="1" applyFill="1" applyBorder="1"/>
    <xf numFmtId="1" fontId="7" fillId="0" borderId="7" xfId="0" applyNumberFormat="1" applyFont="1" applyFill="1" applyBorder="1"/>
    <xf numFmtId="165" fontId="6" fillId="0" borderId="13" xfId="1" applyNumberFormat="1" applyFont="1" applyFill="1" applyBorder="1" applyAlignment="1" applyProtection="1"/>
    <xf numFmtId="165" fontId="6" fillId="0" borderId="7" xfId="1" applyNumberFormat="1" applyFont="1" applyFill="1" applyBorder="1" applyAlignment="1" applyProtection="1"/>
    <xf numFmtId="165" fontId="5" fillId="0" borderId="0" xfId="1" applyNumberFormat="1" applyFont="1" applyFill="1" applyBorder="1" applyAlignment="1" applyProtection="1"/>
    <xf numFmtId="10" fontId="4" fillId="0" borderId="0" xfId="0" applyNumberFormat="1" applyFont="1" applyBorder="1"/>
    <xf numFmtId="165" fontId="7" fillId="0" borderId="14" xfId="1" applyNumberFormat="1" applyFont="1" applyFill="1" applyBorder="1" applyAlignment="1" applyProtection="1"/>
    <xf numFmtId="165" fontId="6" fillId="0" borderId="14" xfId="1" applyNumberFormat="1" applyFont="1" applyFill="1" applyBorder="1" applyAlignment="1" applyProtection="1"/>
    <xf numFmtId="0" fontId="7" fillId="0" borderId="6" xfId="0" applyFont="1" applyFill="1" applyBorder="1"/>
    <xf numFmtId="0" fontId="7" fillId="0" borderId="0" xfId="0" applyFont="1" applyFill="1" applyBorder="1"/>
    <xf numFmtId="0" fontId="2" fillId="0" borderId="9" xfId="0" applyFont="1" applyFill="1" applyBorder="1"/>
    <xf numFmtId="0" fontId="7" fillId="0" borderId="0" xfId="0" applyFont="1" applyFill="1"/>
    <xf numFmtId="165" fontId="7" fillId="0" borderId="0" xfId="0" applyNumberFormat="1" applyFont="1" applyFill="1"/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8;&#1085;&#1092;&#1086;&#1088;&#1084;&#1072;&#1094;&#1080;&#1103;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 2014"/>
      <sheetName val="февраль 2014 "/>
      <sheetName val="март 2014 "/>
      <sheetName val="апрель 2014 "/>
      <sheetName val="май 2014 "/>
      <sheetName val="июнь 2014 "/>
      <sheetName val="июль 2014 "/>
      <sheetName val="июль 2014  по новому"/>
      <sheetName val="август 2014  "/>
      <sheetName val="сентябрь 2014"/>
      <sheetName val="октябрь 2014 "/>
      <sheetName val="ноябрь 2014 "/>
      <sheetName val="декабрь 2014  "/>
      <sheetName val="январь 2015"/>
      <sheetName val="февраль 2015 "/>
      <sheetName val="март 2015 "/>
      <sheetName val="апрель 2015  "/>
      <sheetName val="май 2015 "/>
      <sheetName val="июнь 2015  "/>
      <sheetName val="июль 2015 "/>
      <sheetName val="ОКТЯБРЬ 2015 "/>
      <sheetName val="СЕНТЯБРЬ 2015"/>
      <sheetName val="август 2015  "/>
      <sheetName val="ноябрь 2015"/>
      <sheetName val="декабрь"/>
      <sheetName val="январь 2016"/>
      <sheetName val="февраль 2016 "/>
      <sheetName val="март 2016  "/>
      <sheetName val="апрель 2016 "/>
      <sheetName val="май"/>
      <sheetName val="июнь "/>
      <sheetName val="июль"/>
      <sheetName val="август"/>
      <sheetName val="сентябрь"/>
      <sheetName val="октябрь"/>
      <sheetName val="ноябрь "/>
      <sheetName val="декабрь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9">
          <cell r="E9">
            <v>5345</v>
          </cell>
          <cell r="F9">
            <v>5685.4</v>
          </cell>
        </row>
        <row r="13">
          <cell r="E13">
            <v>1426</v>
          </cell>
          <cell r="F13">
            <v>1446.6</v>
          </cell>
        </row>
        <row r="14">
          <cell r="E14">
            <v>308375</v>
          </cell>
          <cell r="F14">
            <v>308509</v>
          </cell>
        </row>
        <row r="15">
          <cell r="E15">
            <v>69531</v>
          </cell>
          <cell r="F15">
            <v>64100</v>
          </cell>
        </row>
        <row r="16">
          <cell r="E16">
            <v>1100</v>
          </cell>
          <cell r="F16">
            <v>765</v>
          </cell>
        </row>
        <row r="23">
          <cell r="E23">
            <v>2043</v>
          </cell>
          <cell r="F23">
            <v>2542</v>
          </cell>
        </row>
        <row r="24">
          <cell r="F24">
            <v>0</v>
          </cell>
        </row>
        <row r="25">
          <cell r="E25">
            <v>2158</v>
          </cell>
          <cell r="F25">
            <v>2169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1"/>
  <sheetViews>
    <sheetView tabSelected="1" workbookViewId="0">
      <selection activeCell="B6" sqref="B6"/>
    </sheetView>
  </sheetViews>
  <sheetFormatPr defaultColWidth="22.5703125" defaultRowHeight="12"/>
  <cols>
    <col min="1" max="1" width="22.5703125" style="1"/>
    <col min="2" max="2" width="8.5703125" style="1" customWidth="1"/>
    <col min="3" max="3" width="7.85546875" style="1" customWidth="1"/>
    <col min="4" max="4" width="10.5703125" style="1" customWidth="1"/>
    <col min="5" max="5" width="9.7109375" style="1" customWidth="1"/>
    <col min="6" max="6" width="11.140625" style="1" customWidth="1"/>
    <col min="7" max="7" width="8.28515625" style="1" customWidth="1"/>
    <col min="8" max="8" width="7.42578125" style="1" customWidth="1"/>
    <col min="9" max="9" width="9" style="1" customWidth="1"/>
    <col min="10" max="10" width="7.85546875" style="1" customWidth="1"/>
    <col min="11" max="11" width="10.7109375" style="1" customWidth="1"/>
    <col min="12" max="12" width="8.85546875" style="1" customWidth="1"/>
    <col min="13" max="13" width="8.140625" style="1" customWidth="1"/>
    <col min="14" max="14" width="8.5703125" style="1" customWidth="1"/>
    <col min="15" max="15" width="8.7109375" style="1" customWidth="1"/>
    <col min="16" max="16" width="8.5703125" style="1" customWidth="1"/>
    <col min="17" max="17" width="8" style="1" customWidth="1"/>
    <col min="18" max="18" width="8.7109375" style="1" customWidth="1"/>
    <col min="19" max="19" width="22.5703125" style="1"/>
    <col min="20" max="16384" width="22.5703125" style="3"/>
  </cols>
  <sheetData>
    <row r="1" spans="1:25">
      <c r="G1" s="2" t="s">
        <v>0</v>
      </c>
    </row>
    <row r="2" spans="1:25">
      <c r="A2" s="2" t="s">
        <v>1</v>
      </c>
    </row>
    <row r="3" spans="1:25">
      <c r="A3" s="4" t="s">
        <v>2</v>
      </c>
      <c r="B3" s="5"/>
      <c r="C3" s="6" t="s">
        <v>3</v>
      </c>
      <c r="D3" s="6" t="s">
        <v>4</v>
      </c>
      <c r="E3" s="5"/>
      <c r="F3" s="7"/>
      <c r="G3" s="7" t="s">
        <v>5</v>
      </c>
      <c r="H3" s="7"/>
      <c r="I3" s="8"/>
      <c r="J3" s="8"/>
      <c r="K3" s="7"/>
      <c r="L3" s="9"/>
      <c r="M3" s="10"/>
      <c r="N3" s="8" t="s">
        <v>6</v>
      </c>
      <c r="O3" s="8"/>
      <c r="P3" s="11"/>
      <c r="Q3" s="12"/>
      <c r="R3" s="11"/>
      <c r="S3" s="13"/>
      <c r="T3" s="14"/>
      <c r="U3" s="14"/>
    </row>
    <row r="4" spans="1:25">
      <c r="A4" s="15" t="s">
        <v>7</v>
      </c>
      <c r="B4" s="16" t="s">
        <v>8</v>
      </c>
      <c r="C4" s="17"/>
      <c r="D4" s="17"/>
      <c r="E4" s="4" t="s">
        <v>9</v>
      </c>
      <c r="F4" s="4" t="s">
        <v>10</v>
      </c>
      <c r="G4" s="4" t="s">
        <v>11</v>
      </c>
      <c r="H4" s="4" t="s">
        <v>12</v>
      </c>
      <c r="I4" s="16" t="s">
        <v>13</v>
      </c>
      <c r="J4" s="18" t="s">
        <v>14</v>
      </c>
      <c r="K4" s="19"/>
      <c r="L4" s="20"/>
      <c r="M4" s="21" t="s">
        <v>9</v>
      </c>
      <c r="N4" s="21" t="s">
        <v>15</v>
      </c>
      <c r="O4" s="22" t="s">
        <v>16</v>
      </c>
      <c r="P4" s="11" t="s">
        <v>14</v>
      </c>
      <c r="Q4" s="12"/>
      <c r="R4" s="11"/>
      <c r="S4" s="13"/>
      <c r="T4" s="14"/>
      <c r="U4" s="14"/>
    </row>
    <row r="5" spans="1:25">
      <c r="A5" s="23"/>
      <c r="B5" s="24" t="s">
        <v>17</v>
      </c>
      <c r="C5" s="25"/>
      <c r="D5" s="25"/>
      <c r="E5" s="23"/>
      <c r="F5" s="23"/>
      <c r="G5" s="23" t="s">
        <v>18</v>
      </c>
      <c r="H5" s="15" t="s">
        <v>19</v>
      </c>
      <c r="I5" s="15" t="s">
        <v>20</v>
      </c>
      <c r="J5" s="23" t="s">
        <v>21</v>
      </c>
      <c r="K5" s="23" t="s">
        <v>15</v>
      </c>
      <c r="L5" s="23" t="s">
        <v>22</v>
      </c>
      <c r="M5" s="26"/>
      <c r="N5" s="26"/>
      <c r="O5" s="27" t="s">
        <v>23</v>
      </c>
      <c r="P5" s="11" t="s">
        <v>24</v>
      </c>
      <c r="Q5" s="12" t="s">
        <v>15</v>
      </c>
      <c r="R5" s="11" t="s">
        <v>25</v>
      </c>
      <c r="S5" s="13"/>
      <c r="T5" s="14"/>
      <c r="U5" s="14"/>
    </row>
    <row r="6" spans="1:25" s="43" customFormat="1">
      <c r="A6" s="28" t="s">
        <v>26</v>
      </c>
      <c r="B6" s="28" t="s">
        <v>27</v>
      </c>
      <c r="C6" s="29"/>
      <c r="D6" s="30"/>
      <c r="E6" s="31">
        <v>16374.3</v>
      </c>
      <c r="F6" s="31">
        <v>16751</v>
      </c>
      <c r="G6" s="32">
        <f>F6/E6</f>
        <v>1.0230055635966118</v>
      </c>
      <c r="H6" s="29">
        <v>16233.9</v>
      </c>
      <c r="I6" s="33">
        <f>F6/H6</f>
        <v>1.0318530975304763</v>
      </c>
      <c r="J6" s="34">
        <v>25</v>
      </c>
      <c r="K6" s="35">
        <f>J6*G6</f>
        <v>25.575139089915293</v>
      </c>
      <c r="L6" s="31">
        <f>K6-J6</f>
        <v>0.57513908991529306</v>
      </c>
      <c r="M6" s="31">
        <v>3069</v>
      </c>
      <c r="N6" s="29">
        <v>3326.4</v>
      </c>
      <c r="O6" s="36">
        <f>N6/M6</f>
        <v>1.0838709677419356</v>
      </c>
      <c r="P6" s="37">
        <v>25</v>
      </c>
      <c r="Q6" s="31">
        <f>P6*O6</f>
        <v>27.096774193548391</v>
      </c>
      <c r="R6" s="38"/>
      <c r="S6" s="39"/>
      <c r="T6" s="40"/>
      <c r="U6" s="41"/>
      <c r="V6" s="41"/>
      <c r="W6" s="42"/>
      <c r="X6" s="41"/>
      <c r="Y6" s="42"/>
    </row>
    <row r="7" spans="1:25">
      <c r="A7" s="28" t="s">
        <v>28</v>
      </c>
      <c r="B7" s="44" t="s">
        <v>29</v>
      </c>
      <c r="C7" s="28"/>
      <c r="D7" s="30"/>
      <c r="E7" s="31"/>
      <c r="F7" s="31"/>
      <c r="G7" s="32"/>
      <c r="H7" s="29"/>
      <c r="I7" s="33"/>
      <c r="J7" s="11"/>
      <c r="K7" s="11"/>
      <c r="L7" s="31"/>
      <c r="M7" s="29"/>
      <c r="N7" s="29"/>
      <c r="O7" s="36"/>
      <c r="P7" s="29"/>
      <c r="Q7" s="31"/>
      <c r="R7" s="45"/>
      <c r="S7" s="39"/>
      <c r="T7" s="14"/>
      <c r="U7" s="41"/>
      <c r="V7" s="41"/>
      <c r="W7" s="42"/>
      <c r="X7" s="14"/>
      <c r="Y7" s="42"/>
    </row>
    <row r="8" spans="1:25">
      <c r="A8" s="44"/>
      <c r="B8" s="44" t="s">
        <v>29</v>
      </c>
      <c r="C8" s="44"/>
      <c r="D8" s="30"/>
      <c r="E8" s="31"/>
      <c r="F8" s="31"/>
      <c r="G8" s="32"/>
      <c r="H8" s="29"/>
      <c r="I8" s="33"/>
      <c r="J8" s="46"/>
      <c r="K8" s="47"/>
      <c r="L8" s="31"/>
      <c r="M8" s="48"/>
      <c r="N8" s="48"/>
      <c r="O8" s="49"/>
      <c r="P8" s="48"/>
      <c r="Q8" s="31"/>
      <c r="R8" s="45"/>
      <c r="S8" s="50"/>
      <c r="T8" s="14"/>
      <c r="U8" s="41"/>
      <c r="V8" s="41"/>
      <c r="W8" s="42"/>
      <c r="X8" s="14"/>
      <c r="Y8" s="42"/>
    </row>
    <row r="9" spans="1:25" s="55" customFormat="1">
      <c r="A9" s="44" t="s">
        <v>30</v>
      </c>
      <c r="B9" s="44" t="s">
        <v>29</v>
      </c>
      <c r="C9" s="44">
        <v>15100</v>
      </c>
      <c r="D9" s="30">
        <f>F9/C9</f>
        <v>0.46834437086092717</v>
      </c>
      <c r="E9" s="31">
        <f>M9+'[1]апрель 2016 '!E9</f>
        <v>6551</v>
      </c>
      <c r="F9" s="31">
        <f>N9+'[1]апрель 2016 '!F9</f>
        <v>7072</v>
      </c>
      <c r="G9" s="32">
        <f t="shared" ref="G9:G17" si="0">F9/E9</f>
        <v>1.0795298427720958</v>
      </c>
      <c r="H9" s="29">
        <v>6502.5999999999995</v>
      </c>
      <c r="I9" s="33">
        <f>F9/H9</f>
        <v>1.0875649740103959</v>
      </c>
      <c r="J9" s="51">
        <v>10</v>
      </c>
      <c r="K9" s="47">
        <f>J9*G9</f>
        <v>10.795298427720958</v>
      </c>
      <c r="L9" s="31">
        <f>K9-J9</f>
        <v>0.79529842772095805</v>
      </c>
      <c r="M9" s="48">
        <v>1206</v>
      </c>
      <c r="N9" s="48">
        <v>1386.6</v>
      </c>
      <c r="O9" s="49">
        <f>N9/M9</f>
        <v>1.1497512437810944</v>
      </c>
      <c r="P9" s="29">
        <v>10</v>
      </c>
      <c r="Q9" s="31">
        <f>P9*O9</f>
        <v>11.497512437810943</v>
      </c>
      <c r="R9" s="45"/>
      <c r="S9" s="50"/>
      <c r="T9" s="52"/>
      <c r="U9" s="53"/>
      <c r="V9" s="53"/>
      <c r="W9" s="54"/>
      <c r="X9" s="52"/>
      <c r="Y9" s="54"/>
    </row>
    <row r="10" spans="1:25">
      <c r="A10" s="44"/>
      <c r="B10" s="44" t="s">
        <v>29</v>
      </c>
      <c r="C10" s="44"/>
      <c r="D10" s="30"/>
      <c r="E10" s="31"/>
      <c r="F10" s="31"/>
      <c r="G10" s="32"/>
      <c r="H10" s="28"/>
      <c r="I10" s="33"/>
      <c r="J10" s="56"/>
      <c r="K10" s="31"/>
      <c r="L10" s="31"/>
      <c r="M10" s="48"/>
      <c r="N10" s="48"/>
      <c r="O10" s="49"/>
      <c r="P10" s="48"/>
      <c r="Q10" s="31"/>
      <c r="R10" s="45"/>
      <c r="S10" s="50"/>
      <c r="T10" s="14"/>
      <c r="U10" s="41"/>
      <c r="V10" s="41"/>
      <c r="W10" s="42"/>
      <c r="X10" s="14"/>
      <c r="Y10" s="42"/>
    </row>
    <row r="11" spans="1:25">
      <c r="A11" s="28" t="s">
        <v>31</v>
      </c>
      <c r="B11" s="28" t="s">
        <v>29</v>
      </c>
      <c r="C11" s="28"/>
      <c r="D11" s="30"/>
      <c r="E11" s="31"/>
      <c r="F11" s="31"/>
      <c r="G11" s="32"/>
      <c r="H11" s="29"/>
      <c r="I11" s="33"/>
      <c r="J11" s="51"/>
      <c r="K11" s="31"/>
      <c r="L11" s="31"/>
      <c r="M11" s="29"/>
      <c r="N11" s="29"/>
      <c r="O11" s="36"/>
      <c r="P11" s="29"/>
      <c r="Q11" s="31"/>
      <c r="R11" s="45"/>
      <c r="S11" s="39"/>
      <c r="T11" s="14"/>
      <c r="U11" s="41"/>
      <c r="V11" s="41"/>
      <c r="W11" s="42"/>
      <c r="X11" s="14"/>
      <c r="Y11" s="42"/>
    </row>
    <row r="12" spans="1:25">
      <c r="A12" s="44"/>
      <c r="B12" s="44" t="s">
        <v>29</v>
      </c>
      <c r="C12" s="44"/>
      <c r="D12" s="30"/>
      <c r="E12" s="31"/>
      <c r="F12" s="31"/>
      <c r="G12" s="32"/>
      <c r="H12" s="29"/>
      <c r="I12" s="33"/>
      <c r="J12" s="56"/>
      <c r="K12" s="31"/>
      <c r="L12" s="31"/>
      <c r="M12" s="48"/>
      <c r="N12" s="48"/>
      <c r="O12" s="36"/>
      <c r="P12" s="48"/>
      <c r="Q12" s="31"/>
      <c r="R12" s="45"/>
      <c r="S12" s="50"/>
      <c r="T12" s="14"/>
      <c r="U12" s="41"/>
      <c r="V12" s="41"/>
      <c r="W12" s="42"/>
      <c r="X12" s="14"/>
      <c r="Y12" s="42"/>
    </row>
    <row r="13" spans="1:25">
      <c r="A13" s="44" t="s">
        <v>32</v>
      </c>
      <c r="B13" s="44" t="s">
        <v>29</v>
      </c>
      <c r="C13" s="44">
        <v>4378</v>
      </c>
      <c r="D13" s="30">
        <f>F13/C13</f>
        <v>0.41566925536774779</v>
      </c>
      <c r="E13" s="31">
        <f>M13+'[1]апрель 2016 '!E13</f>
        <v>1775</v>
      </c>
      <c r="F13" s="31">
        <f>N13+'[1]апрель 2016 '!F13</f>
        <v>1819.8</v>
      </c>
      <c r="G13" s="32">
        <f t="shared" si="0"/>
        <v>1.0252394366197184</v>
      </c>
      <c r="H13" s="29">
        <v>1662.7</v>
      </c>
      <c r="I13" s="33">
        <f t="shared" ref="I13:I18" si="1">F13/H13</f>
        <v>1.0944848740001203</v>
      </c>
      <c r="J13" s="51">
        <v>5</v>
      </c>
      <c r="K13" s="31">
        <f t="shared" ref="K13:K19" si="2">J13*G13</f>
        <v>5.1261971830985917</v>
      </c>
      <c r="L13" s="31">
        <f t="shared" ref="L13:L21" si="3">K13-J13</f>
        <v>0.12619718309859174</v>
      </c>
      <c r="M13" s="48">
        <v>349</v>
      </c>
      <c r="N13" s="48">
        <v>373.2</v>
      </c>
      <c r="O13" s="36">
        <f>N13/M13</f>
        <v>1.0693409742120343</v>
      </c>
      <c r="P13" s="48"/>
      <c r="Q13" s="31"/>
      <c r="R13" s="45"/>
      <c r="S13" s="50"/>
      <c r="T13" s="14"/>
      <c r="U13" s="41"/>
      <c r="V13" s="41"/>
      <c r="W13" s="42"/>
      <c r="X13" s="14"/>
      <c r="Y13" s="42"/>
    </row>
    <row r="14" spans="1:25" s="60" customFormat="1">
      <c r="A14" s="28" t="s">
        <v>33</v>
      </c>
      <c r="B14" s="28" t="s">
        <v>27</v>
      </c>
      <c r="C14" s="28">
        <v>1064092</v>
      </c>
      <c r="D14" s="30">
        <f>F14/C14</f>
        <v>0.37045011145652817</v>
      </c>
      <c r="E14" s="31">
        <f>M14+'[1]апрель 2016 '!E14</f>
        <v>393899</v>
      </c>
      <c r="F14" s="31">
        <f>N14+'[1]апрель 2016 '!F14</f>
        <v>394193</v>
      </c>
      <c r="G14" s="32">
        <f t="shared" si="0"/>
        <v>1.0007463842253979</v>
      </c>
      <c r="H14" s="29">
        <v>356329</v>
      </c>
      <c r="I14" s="33">
        <f t="shared" si="1"/>
        <v>1.1062613483606443</v>
      </c>
      <c r="J14" s="51">
        <v>5</v>
      </c>
      <c r="K14" s="31">
        <f t="shared" si="2"/>
        <v>5.0037319211269891</v>
      </c>
      <c r="L14" s="31">
        <f t="shared" si="3"/>
        <v>3.7319211269890573E-3</v>
      </c>
      <c r="M14" s="29">
        <v>85524</v>
      </c>
      <c r="N14" s="29">
        <v>85684</v>
      </c>
      <c r="O14" s="36">
        <f>N14/M14</f>
        <v>1.0018708198868154</v>
      </c>
      <c r="P14" s="29">
        <v>5</v>
      </c>
      <c r="Q14" s="31">
        <f>P14*O14</f>
        <v>5.0093540994340771</v>
      </c>
      <c r="R14" s="45"/>
      <c r="S14" s="39"/>
      <c r="T14" s="57"/>
      <c r="U14" s="58"/>
      <c r="V14" s="58"/>
      <c r="W14" s="42"/>
      <c r="X14" s="59"/>
      <c r="Y14" s="42"/>
    </row>
    <row r="15" spans="1:25" s="66" customFormat="1" ht="24">
      <c r="A15" s="61" t="s">
        <v>34</v>
      </c>
      <c r="B15" s="28" t="s">
        <v>27</v>
      </c>
      <c r="C15" s="62">
        <v>398744</v>
      </c>
      <c r="D15" s="30">
        <f>F15/C15</f>
        <v>0.2776217322392312</v>
      </c>
      <c r="E15" s="31">
        <f>M15+'[1]апрель 2016 '!E15</f>
        <v>108129</v>
      </c>
      <c r="F15" s="31">
        <f>N15+'[1]апрель 2016 '!F15</f>
        <v>110700</v>
      </c>
      <c r="G15" s="32">
        <f t="shared" si="0"/>
        <v>1.0237771550647838</v>
      </c>
      <c r="H15" s="29">
        <v>2824</v>
      </c>
      <c r="I15" s="33">
        <f t="shared" si="1"/>
        <v>39.199716713881017</v>
      </c>
      <c r="J15" s="51">
        <v>5</v>
      </c>
      <c r="K15" s="31">
        <f t="shared" si="2"/>
        <v>5.1188857753239194</v>
      </c>
      <c r="L15" s="31">
        <f t="shared" si="3"/>
        <v>0.11888577532391942</v>
      </c>
      <c r="M15" s="29">
        <v>38598</v>
      </c>
      <c r="N15" s="29">
        <v>46600</v>
      </c>
      <c r="O15" s="36">
        <f>N15/M15</f>
        <v>1.2073164412663868</v>
      </c>
      <c r="P15" s="29">
        <v>5</v>
      </c>
      <c r="Q15" s="31">
        <f>P15*O15</f>
        <v>6.0365822063319339</v>
      </c>
      <c r="R15" s="45"/>
      <c r="S15" s="39"/>
      <c r="T15" s="63"/>
      <c r="U15" s="64"/>
      <c r="V15" s="64"/>
      <c r="W15" s="65"/>
      <c r="X15" s="63"/>
      <c r="Y15" s="65"/>
    </row>
    <row r="16" spans="1:25">
      <c r="A16" s="62" t="s">
        <v>35</v>
      </c>
      <c r="B16" s="67" t="s">
        <v>36</v>
      </c>
      <c r="C16" s="68">
        <v>4000</v>
      </c>
      <c r="D16" s="30">
        <f>F16/C16</f>
        <v>0.22975000000000001</v>
      </c>
      <c r="E16" s="31">
        <f>M16+'[1]апрель 2016 '!E16</f>
        <v>1100</v>
      </c>
      <c r="F16" s="31">
        <f>N16+'[1]апрель 2016 '!F16</f>
        <v>919</v>
      </c>
      <c r="G16" s="32">
        <f t="shared" si="0"/>
        <v>0.83545454545454545</v>
      </c>
      <c r="H16" s="29">
        <v>945</v>
      </c>
      <c r="I16" s="33">
        <f t="shared" si="1"/>
        <v>0.97248677248677251</v>
      </c>
      <c r="J16" s="34">
        <v>10</v>
      </c>
      <c r="K16" s="31">
        <f t="shared" si="2"/>
        <v>8.3545454545454554</v>
      </c>
      <c r="L16" s="31">
        <f t="shared" si="3"/>
        <v>-1.6454545454545446</v>
      </c>
      <c r="M16" s="69"/>
      <c r="N16" s="69">
        <v>154</v>
      </c>
      <c r="O16" s="36"/>
      <c r="P16" s="69"/>
      <c r="Q16" s="31"/>
      <c r="R16" s="45"/>
      <c r="S16" s="39"/>
      <c r="T16" s="59"/>
      <c r="U16" s="41"/>
      <c r="V16" s="41"/>
      <c r="W16" s="42"/>
      <c r="X16" s="14"/>
      <c r="Y16" s="42"/>
    </row>
    <row r="17" spans="1:25">
      <c r="A17" s="68" t="s">
        <v>37</v>
      </c>
      <c r="B17" s="70" t="s">
        <v>29</v>
      </c>
      <c r="C17" s="68">
        <v>113</v>
      </c>
      <c r="D17" s="30">
        <f>F17/C17</f>
        <v>0.89380530973451322</v>
      </c>
      <c r="E17" s="29">
        <v>113</v>
      </c>
      <c r="F17" s="29">
        <v>101</v>
      </c>
      <c r="G17" s="32">
        <f t="shared" si="0"/>
        <v>0.89380530973451322</v>
      </c>
      <c r="H17" s="29">
        <v>109</v>
      </c>
      <c r="I17" s="33">
        <f t="shared" si="1"/>
        <v>0.92660550458715596</v>
      </c>
      <c r="J17" s="71">
        <v>10</v>
      </c>
      <c r="K17" s="31">
        <f t="shared" si="2"/>
        <v>8.9380530973451329</v>
      </c>
      <c r="L17" s="31">
        <f t="shared" si="3"/>
        <v>-1.0619469026548671</v>
      </c>
      <c r="M17" s="38"/>
      <c r="N17" s="38"/>
      <c r="O17" s="36"/>
      <c r="P17" s="38"/>
      <c r="Q17" s="31"/>
      <c r="R17" s="45"/>
      <c r="S17" s="39"/>
      <c r="T17" s="59"/>
      <c r="U17" s="41"/>
      <c r="V17" s="14"/>
      <c r="W17" s="42"/>
      <c r="X17" s="14"/>
      <c r="Y17" s="42"/>
    </row>
    <row r="18" spans="1:25" s="60" customFormat="1" ht="48">
      <c r="A18" s="72" t="s">
        <v>38</v>
      </c>
      <c r="B18" s="73" t="s">
        <v>39</v>
      </c>
      <c r="C18" s="68"/>
      <c r="D18" s="30"/>
      <c r="E18" s="29">
        <v>4116.3999999999996</v>
      </c>
      <c r="F18" s="29">
        <v>4194.6000000000004</v>
      </c>
      <c r="G18" s="32">
        <f>F18/E18</f>
        <v>1.0189971820036927</v>
      </c>
      <c r="H18" s="29">
        <v>4116.3999999999996</v>
      </c>
      <c r="I18" s="33">
        <f t="shared" si="1"/>
        <v>1.0189971820036927</v>
      </c>
      <c r="J18" s="74">
        <v>15</v>
      </c>
      <c r="K18" s="31">
        <f t="shared" si="2"/>
        <v>15.284957730055391</v>
      </c>
      <c r="L18" s="31">
        <f t="shared" si="3"/>
        <v>0.28495773005539071</v>
      </c>
      <c r="M18" s="37"/>
      <c r="N18" s="37"/>
      <c r="O18" s="36"/>
      <c r="P18" s="37"/>
      <c r="Q18" s="31"/>
      <c r="R18" s="45"/>
      <c r="S18" s="39"/>
      <c r="T18" s="59"/>
      <c r="U18" s="58"/>
      <c r="V18" s="59"/>
      <c r="W18" s="42"/>
      <c r="X18" s="59"/>
      <c r="Y18" s="42"/>
    </row>
    <row r="19" spans="1:25" s="60" customFormat="1" ht="48">
      <c r="A19" s="61" t="s">
        <v>40</v>
      </c>
      <c r="B19" s="75" t="s">
        <v>41</v>
      </c>
      <c r="C19" s="68"/>
      <c r="D19" s="30"/>
      <c r="E19" s="29"/>
      <c r="F19" s="29"/>
      <c r="G19" s="76"/>
      <c r="H19" s="29">
        <v>0</v>
      </c>
      <c r="I19" s="33"/>
      <c r="J19" s="51"/>
      <c r="K19" s="31">
        <f t="shared" si="2"/>
        <v>0</v>
      </c>
      <c r="L19" s="31">
        <f t="shared" si="3"/>
        <v>0</v>
      </c>
      <c r="M19" s="29"/>
      <c r="N19" s="29"/>
      <c r="O19" s="36"/>
      <c r="P19" s="29"/>
      <c r="Q19" s="31"/>
      <c r="R19" s="45"/>
      <c r="S19" s="39"/>
      <c r="T19" s="59"/>
      <c r="U19" s="41"/>
      <c r="V19" s="14"/>
      <c r="W19" s="42"/>
      <c r="X19" s="14"/>
      <c r="Y19" s="42"/>
    </row>
    <row r="20" spans="1:25" ht="60">
      <c r="A20" s="61" t="s">
        <v>42</v>
      </c>
      <c r="B20" s="44"/>
      <c r="C20" s="77"/>
      <c r="D20" s="30"/>
      <c r="E20" s="29"/>
      <c r="F20" s="29"/>
      <c r="G20" s="76"/>
      <c r="H20" s="29">
        <v>0</v>
      </c>
      <c r="I20" s="33"/>
      <c r="J20" s="56"/>
      <c r="K20" s="31"/>
      <c r="L20" s="31"/>
      <c r="M20" s="48"/>
      <c r="N20" s="48"/>
      <c r="O20" s="49" t="s">
        <v>43</v>
      </c>
      <c r="P20" s="48"/>
      <c r="Q20" s="31"/>
      <c r="R20" s="45"/>
      <c r="S20" s="50"/>
      <c r="T20" s="14"/>
      <c r="U20" s="41"/>
      <c r="V20" s="14"/>
      <c r="W20" s="42"/>
      <c r="X20" s="14"/>
      <c r="Y20" s="42"/>
    </row>
    <row r="21" spans="1:25">
      <c r="A21" s="61"/>
      <c r="B21" s="44"/>
      <c r="C21" s="77"/>
      <c r="D21" s="30"/>
      <c r="E21" s="29"/>
      <c r="F21" s="29"/>
      <c r="G21" s="76"/>
      <c r="H21" s="29">
        <v>0</v>
      </c>
      <c r="I21" s="33"/>
      <c r="J21" s="56"/>
      <c r="K21" s="31"/>
      <c r="L21" s="31">
        <f t="shared" si="3"/>
        <v>0</v>
      </c>
      <c r="M21" s="48"/>
      <c r="N21" s="48"/>
      <c r="O21" s="49"/>
      <c r="P21" s="48"/>
      <c r="Q21" s="31"/>
      <c r="R21" s="45"/>
      <c r="S21" s="50"/>
      <c r="T21" s="14"/>
      <c r="U21" s="41"/>
      <c r="V21" s="14"/>
      <c r="W21" s="42"/>
      <c r="X21" s="14"/>
      <c r="Y21" s="42"/>
    </row>
    <row r="22" spans="1:25">
      <c r="A22" s="61"/>
      <c r="B22" s="44"/>
      <c r="C22" s="77"/>
      <c r="D22" s="30"/>
      <c r="E22" s="29"/>
      <c r="F22" s="29"/>
      <c r="G22" s="78"/>
      <c r="H22" s="29">
        <v>0</v>
      </c>
      <c r="I22" s="33"/>
      <c r="J22" s="56"/>
      <c r="K22" s="31"/>
      <c r="L22" s="48"/>
      <c r="M22" s="48"/>
      <c r="N22" s="48"/>
      <c r="O22" s="49"/>
      <c r="P22" s="48"/>
      <c r="Q22" s="31"/>
      <c r="R22" s="45"/>
      <c r="S22" s="50"/>
      <c r="T22" s="14"/>
      <c r="U22" s="41"/>
      <c r="V22" s="14"/>
      <c r="W22" s="42"/>
      <c r="X22" s="14"/>
      <c r="Y22" s="42"/>
    </row>
    <row r="23" spans="1:25" s="60" customFormat="1">
      <c r="A23" s="28" t="s">
        <v>44</v>
      </c>
      <c r="B23" s="28" t="s">
        <v>45</v>
      </c>
      <c r="C23" s="28">
        <v>7302</v>
      </c>
      <c r="D23" s="30">
        <f>F23/C23</f>
        <v>0.4546699534374144</v>
      </c>
      <c r="E23" s="31">
        <f>M23+'[1]апрель 2016 '!E23</f>
        <v>2733</v>
      </c>
      <c r="F23" s="31">
        <f>N23+'[1]апрель 2016 '!F23</f>
        <v>3320</v>
      </c>
      <c r="G23" s="32">
        <f>F23/E23</f>
        <v>1.2147822905232346</v>
      </c>
      <c r="H23" s="29">
        <v>3296</v>
      </c>
      <c r="I23" s="33">
        <f>F23/H23</f>
        <v>1.0072815533980584</v>
      </c>
      <c r="J23" s="51"/>
      <c r="K23" s="31"/>
      <c r="L23" s="29"/>
      <c r="M23" s="31">
        <v>690</v>
      </c>
      <c r="N23" s="29">
        <v>778</v>
      </c>
      <c r="O23" s="36">
        <f>N23/M23</f>
        <v>1.127536231884058</v>
      </c>
      <c r="P23" s="29"/>
      <c r="Q23" s="31"/>
      <c r="R23" s="45"/>
      <c r="S23" s="39"/>
      <c r="T23" s="59"/>
      <c r="U23" s="58"/>
      <c r="V23" s="59"/>
      <c r="W23" s="42"/>
      <c r="X23" s="59"/>
      <c r="Y23" s="42"/>
    </row>
    <row r="24" spans="1:25" s="60" customFormat="1">
      <c r="A24" s="62" t="s">
        <v>46</v>
      </c>
      <c r="B24" s="21" t="s">
        <v>47</v>
      </c>
      <c r="C24" s="21"/>
      <c r="D24" s="30"/>
      <c r="E24" s="31">
        <f>M24+'[1]апрель 2016 '!E24</f>
        <v>0</v>
      </c>
      <c r="F24" s="31">
        <f>N24+'[1]апрель 2016 '!F24</f>
        <v>0</v>
      </c>
      <c r="G24" s="32"/>
      <c r="H24" s="29">
        <v>0</v>
      </c>
      <c r="I24" s="79"/>
      <c r="J24" s="80"/>
      <c r="K24" s="31"/>
      <c r="L24" s="81"/>
      <c r="M24" s="81"/>
      <c r="N24" s="81"/>
      <c r="O24" s="36"/>
      <c r="P24" s="48"/>
      <c r="Q24" s="31"/>
      <c r="R24" s="45"/>
      <c r="S24" s="50"/>
      <c r="T24" s="59"/>
      <c r="U24" s="59"/>
      <c r="V24" s="59"/>
      <c r="W24" s="42"/>
      <c r="X24" s="59"/>
      <c r="Y24" s="42"/>
    </row>
    <row r="25" spans="1:25" s="60" customFormat="1">
      <c r="A25" s="11" t="s">
        <v>48</v>
      </c>
      <c r="B25" s="11" t="s">
        <v>47</v>
      </c>
      <c r="C25" s="68">
        <v>7762</v>
      </c>
      <c r="D25" s="30"/>
      <c r="E25" s="31">
        <f>M25+'[1]апрель 2016 '!E25</f>
        <v>2898</v>
      </c>
      <c r="F25" s="31">
        <f>N25+'[1]апрель 2016 '!F25</f>
        <v>2910</v>
      </c>
      <c r="G25" s="32">
        <f>F25/E25</f>
        <v>1.0041407867494825</v>
      </c>
      <c r="H25" s="29">
        <v>3146</v>
      </c>
      <c r="I25" s="79">
        <f>F25/H25</f>
        <v>0.9249841068022886</v>
      </c>
      <c r="J25" s="82"/>
      <c r="K25" s="31"/>
      <c r="L25" s="45"/>
      <c r="M25" s="81">
        <v>740</v>
      </c>
      <c r="N25" s="45">
        <v>741</v>
      </c>
      <c r="O25" s="36">
        <f>N25/M25</f>
        <v>1.0013513513513514</v>
      </c>
      <c r="P25" s="48"/>
      <c r="Q25" s="31"/>
      <c r="R25" s="45"/>
      <c r="S25" s="50"/>
      <c r="T25" s="59"/>
      <c r="U25" s="59"/>
      <c r="V25" s="59"/>
      <c r="W25" s="42"/>
      <c r="X25" s="59"/>
      <c r="Y25" s="42"/>
    </row>
    <row r="26" spans="1:25" s="60" customFormat="1">
      <c r="A26" s="11" t="s">
        <v>11</v>
      </c>
      <c r="B26" s="11"/>
      <c r="C26" s="11">
        <v>40</v>
      </c>
      <c r="D26" s="11"/>
      <c r="E26" s="29"/>
      <c r="F26" s="31">
        <f>N26+'[1]март 2016  '!F26</f>
        <v>0</v>
      </c>
      <c r="G26" s="83"/>
      <c r="H26" s="84"/>
      <c r="I26" s="79"/>
      <c r="J26" s="82"/>
      <c r="K26" s="31"/>
      <c r="L26" s="45"/>
      <c r="M26" s="45"/>
      <c r="N26" s="85"/>
      <c r="O26" s="49"/>
      <c r="P26" s="48"/>
      <c r="Q26" s="31"/>
      <c r="R26" s="45"/>
      <c r="S26" s="50"/>
      <c r="T26" s="59"/>
      <c r="U26" s="59"/>
      <c r="V26" s="59"/>
      <c r="W26" s="42"/>
      <c r="X26" s="59"/>
      <c r="Y26" s="42"/>
    </row>
    <row r="27" spans="1:25" s="43" customFormat="1">
      <c r="A27" s="77" t="s">
        <v>49</v>
      </c>
      <c r="B27" s="77"/>
      <c r="C27" s="77"/>
      <c r="D27" s="77"/>
      <c r="E27" s="37"/>
      <c r="F27" s="37"/>
      <c r="G27" s="86"/>
      <c r="H27" s="37"/>
      <c r="I27" s="86"/>
      <c r="J27" s="47">
        <f>J6+J9+J13+J14+J15+J16+J17+J19+J21+J18</f>
        <v>85</v>
      </c>
      <c r="K27" s="47">
        <f>K6+K9+K13+K14+K15+K16+K17+K19+K21+K18</f>
        <v>84.196808679131735</v>
      </c>
      <c r="L27" s="86">
        <f>K27/J27</f>
        <v>0.99055069034272625</v>
      </c>
      <c r="M27" s="37"/>
      <c r="N27" s="37"/>
      <c r="O27" s="36"/>
      <c r="P27" s="31">
        <f>P6+P7+P11+P14+P15+P25+P9</f>
        <v>45</v>
      </c>
      <c r="Q27" s="31">
        <f>Q6+Q7+Q11+Q14+Q15+Q25+Q9</f>
        <v>49.640222937125344</v>
      </c>
      <c r="R27" s="87">
        <f>Q27/P27</f>
        <v>1.1031160652694521</v>
      </c>
      <c r="S27" s="39"/>
      <c r="T27" s="88"/>
      <c r="U27" s="14"/>
      <c r="V27" s="14"/>
      <c r="W27" s="42"/>
      <c r="X27" s="14"/>
      <c r="Y27" s="89"/>
    </row>
    <row r="28" spans="1:25">
      <c r="A28" s="44" t="s">
        <v>50</v>
      </c>
      <c r="B28" s="44"/>
      <c r="C28" s="44"/>
      <c r="D28" s="44"/>
      <c r="E28" s="48">
        <f>(E29-E30)*0.6+E30+E31*0.3</f>
        <v>10467.4</v>
      </c>
      <c r="F28" s="48">
        <f>(F29-F30)*0.6+F30+F31*0.3</f>
        <v>11041.5</v>
      </c>
      <c r="G28" s="90">
        <f t="shared" ref="G28:G36" si="4">F28/E28</f>
        <v>1.0548464757246307</v>
      </c>
      <c r="H28" s="48">
        <f>(H29-H30)*0.6+H30+H31*0.3</f>
        <v>10467.4</v>
      </c>
      <c r="I28" s="90">
        <f t="shared" ref="I28:I36" si="5">F28/H28</f>
        <v>1.0548464757246307</v>
      </c>
      <c r="J28" s="48"/>
      <c r="K28" s="48"/>
      <c r="L28" s="91"/>
      <c r="M28" s="48"/>
      <c r="N28" s="48"/>
      <c r="O28" s="48"/>
      <c r="P28" s="48"/>
      <c r="Q28" s="92"/>
      <c r="R28" s="45"/>
      <c r="S28" s="93"/>
      <c r="T28" s="14"/>
      <c r="U28" s="14"/>
      <c r="V28" s="14"/>
      <c r="W28" s="42"/>
      <c r="X28" s="14"/>
      <c r="Y28" s="89"/>
    </row>
    <row r="29" spans="1:25">
      <c r="A29" s="44" t="s">
        <v>51</v>
      </c>
      <c r="B29" s="44" t="s">
        <v>39</v>
      </c>
      <c r="C29" s="44"/>
      <c r="D29" s="44"/>
      <c r="E29" s="48">
        <v>5400</v>
      </c>
      <c r="F29" s="48">
        <v>5541</v>
      </c>
      <c r="G29" s="90">
        <f t="shared" si="4"/>
        <v>1.0261111111111112</v>
      </c>
      <c r="H29" s="48">
        <v>5400</v>
      </c>
      <c r="I29" s="90">
        <f t="shared" si="5"/>
        <v>1.0261111111111112</v>
      </c>
      <c r="J29" s="48"/>
      <c r="K29" s="48"/>
      <c r="L29" s="48"/>
      <c r="M29" s="48"/>
      <c r="N29" s="48"/>
      <c r="O29" s="48"/>
      <c r="P29" s="48"/>
      <c r="Q29" s="92"/>
      <c r="R29" s="45"/>
      <c r="S29" s="93"/>
      <c r="T29" s="14"/>
      <c r="U29" s="14"/>
      <c r="V29" s="14"/>
      <c r="W29" s="42"/>
      <c r="X29" s="14"/>
      <c r="Y29" s="89"/>
    </row>
    <row r="30" spans="1:25">
      <c r="A30" s="44" t="s">
        <v>52</v>
      </c>
      <c r="B30" s="44" t="s">
        <v>39</v>
      </c>
      <c r="C30" s="44"/>
      <c r="D30" s="44"/>
      <c r="E30" s="48">
        <v>2191</v>
      </c>
      <c r="F30" s="48">
        <v>2208</v>
      </c>
      <c r="G30" s="90">
        <f t="shared" si="4"/>
        <v>1.0077590141487904</v>
      </c>
      <c r="H30" s="48">
        <v>2191</v>
      </c>
      <c r="I30" s="90">
        <f t="shared" si="5"/>
        <v>1.0077590141487904</v>
      </c>
      <c r="J30" s="48"/>
      <c r="K30" s="48"/>
      <c r="L30" s="48"/>
      <c r="M30" s="48"/>
      <c r="N30" s="48"/>
      <c r="O30" s="48"/>
      <c r="P30" s="48"/>
      <c r="Q30" s="92"/>
      <c r="R30" s="45"/>
      <c r="S30" s="93"/>
      <c r="T30" s="14"/>
      <c r="U30" s="14"/>
      <c r="V30" s="14"/>
      <c r="W30" s="42"/>
      <c r="X30" s="14"/>
      <c r="Y30" s="89"/>
    </row>
    <row r="31" spans="1:25">
      <c r="A31" s="44" t="s">
        <v>53</v>
      </c>
      <c r="B31" s="44" t="s">
        <v>39</v>
      </c>
      <c r="C31" s="44"/>
      <c r="D31" s="44"/>
      <c r="E31" s="48">
        <v>21170</v>
      </c>
      <c r="F31" s="48">
        <v>22779</v>
      </c>
      <c r="G31" s="90">
        <f t="shared" si="4"/>
        <v>1.0760037789324517</v>
      </c>
      <c r="H31" s="48">
        <v>21170</v>
      </c>
      <c r="I31" s="90">
        <f t="shared" si="5"/>
        <v>1.0760037789324517</v>
      </c>
      <c r="J31" s="48"/>
      <c r="K31" s="48"/>
      <c r="L31" s="48"/>
      <c r="M31" s="48"/>
      <c r="N31" s="48"/>
      <c r="O31" s="48"/>
      <c r="P31" s="48"/>
      <c r="Q31" s="92"/>
      <c r="R31" s="45"/>
      <c r="S31" s="93"/>
      <c r="T31" s="14"/>
      <c r="U31" s="14"/>
      <c r="V31" s="14"/>
      <c r="W31" s="42"/>
      <c r="X31" s="14"/>
      <c r="Y31" s="89"/>
    </row>
    <row r="32" spans="1:25">
      <c r="A32" s="44" t="s">
        <v>54</v>
      </c>
      <c r="B32" s="44"/>
      <c r="C32" s="44"/>
      <c r="D32" s="44"/>
      <c r="E32" s="48">
        <v>4167.3</v>
      </c>
      <c r="F32" s="48">
        <f>(F33-F34)*0.6+F34+F35*0.3</f>
        <v>3165.5</v>
      </c>
      <c r="G32" s="90">
        <f t="shared" si="4"/>
        <v>0.7596045401099033</v>
      </c>
      <c r="H32" s="48">
        <v>4167.3</v>
      </c>
      <c r="I32" s="90">
        <f t="shared" si="5"/>
        <v>0.7596045401099033</v>
      </c>
      <c r="J32" s="48"/>
      <c r="K32" s="48"/>
      <c r="L32" s="48"/>
      <c r="M32" s="48"/>
      <c r="N32" s="48"/>
      <c r="O32" s="48"/>
      <c r="P32" s="48"/>
      <c r="Q32" s="92"/>
      <c r="R32" s="45"/>
      <c r="S32" s="93"/>
      <c r="T32" s="14"/>
      <c r="U32" s="14"/>
    </row>
    <row r="33" spans="1:21">
      <c r="A33" s="44" t="s">
        <v>55</v>
      </c>
      <c r="B33" s="44"/>
      <c r="C33" s="44"/>
      <c r="D33" s="44"/>
      <c r="E33" s="48">
        <v>4321</v>
      </c>
      <c r="F33" s="48">
        <v>3346</v>
      </c>
      <c r="G33" s="90">
        <f t="shared" si="4"/>
        <v>0.77435778754917839</v>
      </c>
      <c r="H33" s="48">
        <v>4321</v>
      </c>
      <c r="I33" s="90">
        <f t="shared" si="5"/>
        <v>0.77435778754917839</v>
      </c>
      <c r="J33" s="48"/>
      <c r="K33" s="48"/>
      <c r="L33" s="48"/>
      <c r="M33" s="48"/>
      <c r="N33" s="48"/>
      <c r="O33" s="48"/>
      <c r="P33" s="48"/>
      <c r="Q33" s="92"/>
      <c r="R33" s="45"/>
      <c r="S33" s="93"/>
      <c r="T33" s="14"/>
      <c r="U33" s="14"/>
    </row>
    <row r="34" spans="1:21">
      <c r="A34" s="44" t="s">
        <v>52</v>
      </c>
      <c r="B34" s="44"/>
      <c r="C34" s="44"/>
      <c r="D34" s="44"/>
      <c r="E34" s="48">
        <v>420</v>
      </c>
      <c r="F34" s="48">
        <v>383</v>
      </c>
      <c r="G34" s="90">
        <f t="shared" si="4"/>
        <v>0.91190476190476188</v>
      </c>
      <c r="H34" s="48">
        <v>420</v>
      </c>
      <c r="I34" s="90">
        <f t="shared" si="5"/>
        <v>0.91190476190476188</v>
      </c>
      <c r="J34" s="48"/>
      <c r="K34" s="48"/>
      <c r="L34" s="48"/>
      <c r="M34" s="48" t="s">
        <v>56</v>
      </c>
      <c r="N34" s="48"/>
      <c r="O34" s="48"/>
      <c r="P34" s="48"/>
      <c r="Q34" s="92"/>
      <c r="R34" s="45"/>
      <c r="S34" s="93"/>
      <c r="T34" s="14"/>
      <c r="U34" s="14"/>
    </row>
    <row r="35" spans="1:21">
      <c r="A35" s="44" t="s">
        <v>53</v>
      </c>
      <c r="B35" s="44"/>
      <c r="C35" s="44"/>
      <c r="D35" s="44"/>
      <c r="E35" s="48">
        <v>4157</v>
      </c>
      <c r="F35" s="48">
        <v>3349</v>
      </c>
      <c r="G35" s="90">
        <f t="shared" si="4"/>
        <v>0.80562905941784946</v>
      </c>
      <c r="H35" s="48">
        <v>4157</v>
      </c>
      <c r="I35" s="90">
        <f t="shared" si="5"/>
        <v>0.80562905941784946</v>
      </c>
      <c r="J35" s="48"/>
      <c r="K35" s="48"/>
      <c r="L35" s="48"/>
      <c r="M35" s="48"/>
      <c r="N35" s="48"/>
      <c r="O35" s="48"/>
      <c r="P35" s="48"/>
      <c r="Q35" s="92"/>
      <c r="R35" s="45"/>
      <c r="S35" s="93"/>
      <c r="T35" s="14"/>
      <c r="U35" s="14"/>
    </row>
    <row r="36" spans="1:21">
      <c r="A36" s="28" t="s">
        <v>57</v>
      </c>
      <c r="B36" s="44"/>
      <c r="C36" s="44"/>
      <c r="D36" s="44"/>
      <c r="E36" s="48">
        <v>14371.3</v>
      </c>
      <c r="F36" s="81">
        <f>F28+F32</f>
        <v>14207</v>
      </c>
      <c r="G36" s="90">
        <f t="shared" si="4"/>
        <v>0.98856749215450246</v>
      </c>
      <c r="H36" s="48">
        <v>14371.3</v>
      </c>
      <c r="I36" s="90">
        <f t="shared" si="5"/>
        <v>0.98856749215450246</v>
      </c>
      <c r="J36" s="48"/>
      <c r="K36" s="48"/>
      <c r="L36" s="48"/>
      <c r="M36" s="48"/>
      <c r="N36" s="48"/>
      <c r="O36" s="48"/>
      <c r="P36" s="48"/>
      <c r="Q36" s="92"/>
      <c r="R36" s="45"/>
      <c r="S36" s="93"/>
      <c r="T36" s="14"/>
      <c r="U36" s="14"/>
    </row>
    <row r="37" spans="1:21">
      <c r="A37" s="94"/>
      <c r="E37" s="45"/>
      <c r="F37" s="45"/>
      <c r="G37" s="90"/>
      <c r="H37" s="45"/>
      <c r="I37" s="90"/>
      <c r="J37" s="95"/>
      <c r="K37" s="95"/>
      <c r="L37" s="95"/>
      <c r="M37" s="95"/>
      <c r="N37" s="95"/>
      <c r="O37" s="95"/>
      <c r="P37" s="95"/>
      <c r="Q37" s="95"/>
      <c r="R37" s="95"/>
      <c r="S37" s="95"/>
    </row>
    <row r="38" spans="1:21">
      <c r="E38" s="95"/>
      <c r="F38" s="95"/>
      <c r="G38" s="95"/>
      <c r="H38" s="95"/>
      <c r="I38" s="96"/>
      <c r="J38" s="95"/>
      <c r="K38" s="95"/>
      <c r="L38" s="95"/>
      <c r="M38" s="95"/>
      <c r="N38" s="95"/>
      <c r="O38" s="95"/>
      <c r="P38" s="95"/>
      <c r="Q38" s="95"/>
      <c r="R38" s="95"/>
      <c r="S38" s="95"/>
    </row>
    <row r="39" spans="1:21">
      <c r="F39" s="93"/>
      <c r="H39" s="93"/>
    </row>
    <row r="40" spans="1:21">
      <c r="F40" s="93"/>
      <c r="H40" s="93"/>
    </row>
    <row r="41" spans="1:21">
      <c r="F41" s="93"/>
      <c r="H41" s="93"/>
    </row>
  </sheetData>
  <mergeCells count="2">
    <mergeCell ref="C3:C5"/>
    <mergeCell ref="D3:D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2017-01-13T12:16:46Z</dcterms:modified>
</cp:coreProperties>
</file>