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externalReferences>
    <externalReference r:id="rId4"/>
  </externalReferences>
  <calcPr calcId="124519"/>
</workbook>
</file>

<file path=xl/calcChain.xml><?xml version="1.0" encoding="utf-8"?>
<calcChain xmlns="http://schemas.openxmlformats.org/spreadsheetml/2006/main">
  <c r="F36" i="1"/>
  <c r="G36" s="1"/>
  <c r="I35"/>
  <c r="G35"/>
  <c r="I34"/>
  <c r="G34"/>
  <c r="I33"/>
  <c r="G33"/>
  <c r="G32"/>
  <c r="F32"/>
  <c r="I32" s="1"/>
  <c r="I31"/>
  <c r="G31"/>
  <c r="I30"/>
  <c r="G30"/>
  <c r="I29"/>
  <c r="G29"/>
  <c r="I28"/>
  <c r="H28"/>
  <c r="F28"/>
  <c r="E28"/>
  <c r="G28" s="1"/>
  <c r="P27"/>
  <c r="J27"/>
  <c r="F26"/>
  <c r="O25"/>
  <c r="F25"/>
  <c r="I25" s="1"/>
  <c r="E25"/>
  <c r="G25" s="1"/>
  <c r="F24"/>
  <c r="E24"/>
  <c r="O23"/>
  <c r="F23"/>
  <c r="G23" s="1"/>
  <c r="E23"/>
  <c r="D23"/>
  <c r="L21"/>
  <c r="L19"/>
  <c r="K19"/>
  <c r="I18"/>
  <c r="G18"/>
  <c r="K18" s="1"/>
  <c r="L18" s="1"/>
  <c r="I17"/>
  <c r="G17"/>
  <c r="K17" s="1"/>
  <c r="L17" s="1"/>
  <c r="D17"/>
  <c r="F16"/>
  <c r="I16" s="1"/>
  <c r="E16"/>
  <c r="G16" s="1"/>
  <c r="K16" s="1"/>
  <c r="L16" s="1"/>
  <c r="D16"/>
  <c r="Q15"/>
  <c r="O15"/>
  <c r="F15"/>
  <c r="G15" s="1"/>
  <c r="K15" s="1"/>
  <c r="L15" s="1"/>
  <c r="E15"/>
  <c r="D15"/>
  <c r="O14"/>
  <c r="Q14" s="1"/>
  <c r="F14"/>
  <c r="I14" s="1"/>
  <c r="E14"/>
  <c r="G14" s="1"/>
  <c r="K14" s="1"/>
  <c r="L14" s="1"/>
  <c r="D14"/>
  <c r="O13"/>
  <c r="F13"/>
  <c r="I13" s="1"/>
  <c r="E13"/>
  <c r="G13" s="1"/>
  <c r="K13" s="1"/>
  <c r="L13" s="1"/>
  <c r="D13"/>
  <c r="F12"/>
  <c r="E12"/>
  <c r="F11"/>
  <c r="E11"/>
  <c r="F10"/>
  <c r="E10"/>
  <c r="Q9"/>
  <c r="O9"/>
  <c r="F9"/>
  <c r="G9" s="1"/>
  <c r="K9" s="1"/>
  <c r="L9" s="1"/>
  <c r="E9"/>
  <c r="D9"/>
  <c r="O6"/>
  <c r="Q6" s="1"/>
  <c r="I6"/>
  <c r="G6"/>
  <c r="K6" s="1"/>
  <c r="K27" l="1"/>
  <c r="L27" s="1"/>
  <c r="L6"/>
  <c r="Q27"/>
  <c r="R27" s="1"/>
  <c r="I9"/>
  <c r="I15"/>
  <c r="I23"/>
  <c r="I36"/>
</calcChain>
</file>

<file path=xl/sharedStrings.xml><?xml version="1.0" encoding="utf-8"?>
<sst xmlns="http://schemas.openxmlformats.org/spreadsheetml/2006/main" count="78" uniqueCount="58">
  <si>
    <t>Информация</t>
  </si>
  <si>
    <t xml:space="preserve">  о выполнении основных социально-экономических показателей за сентябрь 2016 года по Дубенскому району</t>
  </si>
  <si>
    <t>Наименование</t>
  </si>
  <si>
    <t>годовой прогноз</t>
  </si>
  <si>
    <t>выполнение годового прогноза</t>
  </si>
  <si>
    <t>С начала года</t>
  </si>
  <si>
    <t>в том числе за отчетный месяц</t>
  </si>
  <si>
    <t>показателей</t>
  </si>
  <si>
    <t>ед.</t>
  </si>
  <si>
    <t>прогноз</t>
  </si>
  <si>
    <t>ожид.</t>
  </si>
  <si>
    <t>%</t>
  </si>
  <si>
    <t>соответ.</t>
  </si>
  <si>
    <t>темп</t>
  </si>
  <si>
    <t xml:space="preserve">   кол-во балов</t>
  </si>
  <si>
    <t>факт</t>
  </si>
  <si>
    <t xml:space="preserve">% </t>
  </si>
  <si>
    <t>изм.</t>
  </si>
  <si>
    <t>вып.</t>
  </si>
  <si>
    <t>пер.пр.г.</t>
  </si>
  <si>
    <t>роста</t>
  </si>
  <si>
    <t>прог.</t>
  </si>
  <si>
    <t>% вып</t>
  </si>
  <si>
    <t>вып</t>
  </si>
  <si>
    <t>прогн.</t>
  </si>
  <si>
    <t>% вып.</t>
  </si>
  <si>
    <t>1.Собственные доходы,*</t>
  </si>
  <si>
    <t>т.р.</t>
  </si>
  <si>
    <t>2.Закуп молока,*</t>
  </si>
  <si>
    <t>т.</t>
  </si>
  <si>
    <t>общественным сектором</t>
  </si>
  <si>
    <t>3.Закуп мяса,**</t>
  </si>
  <si>
    <t>обшественным сектором</t>
  </si>
  <si>
    <t>4.Товарооборот,*</t>
  </si>
  <si>
    <t>5.Обьем отгруженной продукции,*</t>
  </si>
  <si>
    <t>6.Общ.площ.вед.жиль ,**</t>
  </si>
  <si>
    <t>кв.м</t>
  </si>
  <si>
    <t>7.Темп роста зар.платы,**</t>
  </si>
  <si>
    <t>8.Сохранность поголовья скота КРС в сельхозорганизациях и КФХ,**</t>
  </si>
  <si>
    <t>гол</t>
  </si>
  <si>
    <t>9.**Объем инвистиций в основной капитал (за исключением бюджетных средств).</t>
  </si>
  <si>
    <t>тыс.р.</t>
  </si>
  <si>
    <t>10.Оценка качества управления финансами и платежеспособности муниципальных образований</t>
  </si>
  <si>
    <t xml:space="preserve">  </t>
  </si>
  <si>
    <t>Реализация водки</t>
  </si>
  <si>
    <t>дал</t>
  </si>
  <si>
    <t>Реализация пива, всего(.)</t>
  </si>
  <si>
    <t>дал.</t>
  </si>
  <si>
    <t>в т.ч. мордовское</t>
  </si>
  <si>
    <t>ИТОГО:</t>
  </si>
  <si>
    <t>Поголовье скота,ус.гол</t>
  </si>
  <si>
    <t>Погол. общ сект КРС</t>
  </si>
  <si>
    <t>коров</t>
  </si>
  <si>
    <t>свиней</t>
  </si>
  <si>
    <t>Погол.скота усл.голов</t>
  </si>
  <si>
    <t>Личное подворье КРС</t>
  </si>
  <si>
    <t xml:space="preserve">    </t>
  </si>
  <si>
    <t xml:space="preserve">Условные головы </t>
  </si>
</sst>
</file>

<file path=xl/styles.xml><?xml version="1.0" encoding="utf-8"?>
<styleSheet xmlns="http://schemas.openxmlformats.org/spreadsheetml/2006/main">
  <numFmts count="2">
    <numFmt numFmtId="164" formatCode="0.0"/>
    <numFmt numFmtId="165" formatCode="0.0%"/>
  </numFmts>
  <fonts count="7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9"/>
      <name val="Arial Cyr"/>
      <family val="2"/>
      <charset val="204"/>
    </font>
    <font>
      <b/>
      <sz val="9"/>
      <name val="Arial Cyr"/>
      <family val="2"/>
      <charset val="204"/>
    </font>
    <font>
      <b/>
      <sz val="9"/>
      <name val="Arial Cyr"/>
      <charset val="204"/>
    </font>
    <font>
      <b/>
      <sz val="9"/>
      <name val="Times New Roman"/>
      <family val="1"/>
      <charset val="204"/>
    </font>
    <font>
      <sz val="9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72">
    <xf numFmtId="0" fontId="0" fillId="0" borderId="0" xfId="0"/>
    <xf numFmtId="0" fontId="2" fillId="2" borderId="0" xfId="0" applyFont="1" applyFill="1"/>
    <xf numFmtId="0" fontId="3" fillId="2" borderId="0" xfId="0" applyFont="1" applyFill="1"/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/>
    <xf numFmtId="0" fontId="2" fillId="2" borderId="4" xfId="0" applyFont="1" applyFill="1" applyBorder="1"/>
    <xf numFmtId="0" fontId="2" fillId="2" borderId="5" xfId="0" applyFont="1" applyFill="1" applyBorder="1"/>
    <xf numFmtId="0" fontId="2" fillId="2" borderId="6" xfId="0" applyFont="1" applyFill="1" applyBorder="1"/>
    <xf numFmtId="0" fontId="2" fillId="2" borderId="7" xfId="0" applyFont="1" applyFill="1" applyBorder="1"/>
    <xf numFmtId="0" fontId="2" fillId="2" borderId="8" xfId="0" applyFont="1" applyFill="1" applyBorder="1"/>
    <xf numFmtId="0" fontId="2" fillId="2" borderId="9" xfId="0" applyFont="1" applyFill="1" applyBorder="1" applyAlignment="1">
      <alignment horizontal="center"/>
    </xf>
    <xf numFmtId="0" fontId="2" fillId="2" borderId="10" xfId="0" applyFont="1" applyFill="1" applyBorder="1" applyAlignment="1">
      <alignment horizontal="center"/>
    </xf>
    <xf numFmtId="0" fontId="2" fillId="2" borderId="11" xfId="0" applyFont="1" applyFill="1" applyBorder="1" applyAlignment="1"/>
    <xf numFmtId="0" fontId="2" fillId="2" borderId="4" xfId="0" applyFont="1" applyFill="1" applyBorder="1" applyAlignment="1"/>
    <xf numFmtId="0" fontId="2" fillId="2" borderId="12" xfId="0" applyFont="1" applyFill="1" applyBorder="1" applyAlignment="1"/>
    <xf numFmtId="0" fontId="2" fillId="2" borderId="1" xfId="0" applyFont="1" applyFill="1" applyBorder="1"/>
    <xf numFmtId="0" fontId="2" fillId="2" borderId="2" xfId="0" applyFont="1" applyFill="1" applyBorder="1"/>
    <xf numFmtId="0" fontId="2" fillId="2" borderId="13" xfId="0" applyFont="1" applyFill="1" applyBorder="1" applyAlignment="1">
      <alignment horizontal="center"/>
    </xf>
    <xf numFmtId="0" fontId="2" fillId="2" borderId="11" xfId="0" applyFont="1" applyFill="1" applyBorder="1" applyAlignment="1">
      <alignment horizontal="center"/>
    </xf>
    <xf numFmtId="0" fontId="2" fillId="2" borderId="13" xfId="0" applyFont="1" applyFill="1" applyBorder="1"/>
    <xf numFmtId="0" fontId="2" fillId="2" borderId="11" xfId="0" applyFont="1" applyFill="1" applyBorder="1"/>
    <xf numFmtId="0" fontId="4" fillId="2" borderId="14" xfId="0" applyFont="1" applyFill="1" applyBorder="1"/>
    <xf numFmtId="0" fontId="5" fillId="2" borderId="14" xfId="0" applyFont="1" applyFill="1" applyBorder="1"/>
    <xf numFmtId="10" fontId="4" fillId="2" borderId="12" xfId="0" applyNumberFormat="1" applyFont="1" applyFill="1" applyBorder="1"/>
    <xf numFmtId="164" fontId="5" fillId="2" borderId="14" xfId="0" applyNumberFormat="1" applyFont="1" applyFill="1" applyBorder="1"/>
    <xf numFmtId="165" fontId="5" fillId="2" borderId="6" xfId="1" applyNumberFormat="1" applyFont="1" applyFill="1" applyBorder="1" applyAlignment="1" applyProtection="1"/>
    <xf numFmtId="0" fontId="5" fillId="0" borderId="14" xfId="0" applyFont="1" applyFill="1" applyBorder="1"/>
    <xf numFmtId="165" fontId="6" fillId="2" borderId="7" xfId="0" applyNumberFormat="1" applyFont="1" applyFill="1" applyBorder="1"/>
    <xf numFmtId="0" fontId="5" fillId="2" borderId="5" xfId="0" applyFont="1" applyFill="1" applyBorder="1"/>
    <xf numFmtId="164" fontId="5" fillId="2" borderId="1" xfId="0" applyNumberFormat="1" applyFont="1" applyFill="1" applyBorder="1"/>
    <xf numFmtId="165" fontId="5" fillId="2" borderId="14" xfId="0" applyNumberFormat="1" applyFont="1" applyFill="1" applyBorder="1"/>
    <xf numFmtId="0" fontId="5" fillId="2" borderId="13" xfId="0" applyFont="1" applyFill="1" applyBorder="1"/>
    <xf numFmtId="0" fontId="5" fillId="2" borderId="7" xfId="0" applyFont="1" applyFill="1" applyBorder="1"/>
    <xf numFmtId="0" fontId="2" fillId="2" borderId="14" xfId="0" applyFont="1" applyFill="1" applyBorder="1"/>
    <xf numFmtId="0" fontId="6" fillId="2" borderId="7" xfId="0" applyFont="1" applyFill="1" applyBorder="1"/>
    <xf numFmtId="0" fontId="6" fillId="2" borderId="15" xfId="0" applyFont="1" applyFill="1" applyBorder="1"/>
    <xf numFmtId="164" fontId="5" fillId="2" borderId="13" xfId="0" applyNumberFormat="1" applyFont="1" applyFill="1" applyBorder="1"/>
    <xf numFmtId="0" fontId="6" fillId="2" borderId="14" xfId="0" applyFont="1" applyFill="1" applyBorder="1"/>
    <xf numFmtId="165" fontId="6" fillId="2" borderId="14" xfId="0" applyNumberFormat="1" applyFont="1" applyFill="1" applyBorder="1"/>
    <xf numFmtId="0" fontId="5" fillId="2" borderId="12" xfId="0" applyFont="1" applyFill="1" applyBorder="1"/>
    <xf numFmtId="0" fontId="6" fillId="2" borderId="12" xfId="0" applyFont="1" applyFill="1" applyBorder="1"/>
    <xf numFmtId="0" fontId="4" fillId="2" borderId="14" xfId="0" applyFont="1" applyFill="1" applyBorder="1" applyAlignment="1">
      <alignment wrapText="1"/>
    </xf>
    <xf numFmtId="0" fontId="4" fillId="2" borderId="1" xfId="0" applyFont="1" applyFill="1" applyBorder="1"/>
    <xf numFmtId="0" fontId="4" fillId="2" borderId="2" xfId="0" applyFont="1" applyFill="1" applyBorder="1"/>
    <xf numFmtId="0" fontId="4" fillId="2" borderId="7" xfId="0" applyFont="1" applyFill="1" applyBorder="1"/>
    <xf numFmtId="0" fontId="5" fillId="2" borderId="1" xfId="0" applyFont="1" applyFill="1" applyBorder="1"/>
    <xf numFmtId="0" fontId="4" fillId="2" borderId="8" xfId="0" applyFont="1" applyFill="1" applyBorder="1"/>
    <xf numFmtId="0" fontId="5" fillId="2" borderId="16" xfId="0" applyFont="1" applyFill="1" applyBorder="1"/>
    <xf numFmtId="0" fontId="4" fillId="2" borderId="13" xfId="0" applyFont="1" applyFill="1" applyBorder="1" applyAlignment="1">
      <alignment wrapText="1"/>
    </xf>
    <xf numFmtId="0" fontId="4" fillId="2" borderId="11" xfId="0" applyFont="1" applyFill="1" applyBorder="1"/>
    <xf numFmtId="0" fontId="5" fillId="2" borderId="15" xfId="0" applyFont="1" applyFill="1" applyBorder="1"/>
    <xf numFmtId="0" fontId="4" fillId="2" borderId="6" xfId="0" applyFont="1" applyFill="1" applyBorder="1"/>
    <xf numFmtId="165" fontId="5" fillId="2" borderId="11" xfId="1" applyNumberFormat="1" applyFont="1" applyFill="1" applyBorder="1" applyAlignment="1" applyProtection="1"/>
    <xf numFmtId="0" fontId="4" fillId="2" borderId="13" xfId="0" applyFont="1" applyFill="1" applyBorder="1"/>
    <xf numFmtId="165" fontId="6" fillId="2" borderId="6" xfId="1" applyNumberFormat="1" applyFont="1" applyFill="1" applyBorder="1" applyAlignment="1" applyProtection="1"/>
    <xf numFmtId="10" fontId="6" fillId="2" borderId="7" xfId="0" applyNumberFormat="1" applyFont="1" applyFill="1" applyBorder="1"/>
    <xf numFmtId="0" fontId="6" fillId="2" borderId="5" xfId="0" applyFont="1" applyFill="1" applyBorder="1"/>
    <xf numFmtId="0" fontId="6" fillId="2" borderId="1" xfId="0" applyFont="1" applyFill="1" applyBorder="1"/>
    <xf numFmtId="0" fontId="6" fillId="2" borderId="16" xfId="0" applyFont="1" applyFill="1" applyBorder="1"/>
    <xf numFmtId="164" fontId="6" fillId="2" borderId="8" xfId="0" applyNumberFormat="1" applyFont="1" applyFill="1" applyBorder="1"/>
    <xf numFmtId="2" fontId="5" fillId="2" borderId="14" xfId="0" applyNumberFormat="1" applyFont="1" applyFill="1" applyBorder="1"/>
    <xf numFmtId="1" fontId="6" fillId="2" borderId="7" xfId="0" applyNumberFormat="1" applyFont="1" applyFill="1" applyBorder="1"/>
    <xf numFmtId="165" fontId="5" fillId="2" borderId="13" xfId="1" applyNumberFormat="1" applyFont="1" applyFill="1" applyBorder="1" applyAlignment="1" applyProtection="1"/>
    <xf numFmtId="165" fontId="5" fillId="2" borderId="7" xfId="1" applyNumberFormat="1" applyFont="1" applyFill="1" applyBorder="1" applyAlignment="1" applyProtection="1"/>
    <xf numFmtId="165" fontId="6" fillId="2" borderId="14" xfId="1" applyNumberFormat="1" applyFont="1" applyFill="1" applyBorder="1" applyAlignment="1" applyProtection="1"/>
    <xf numFmtId="165" fontId="5" fillId="2" borderId="14" xfId="1" applyNumberFormat="1" applyFont="1" applyFill="1" applyBorder="1" applyAlignment="1" applyProtection="1"/>
    <xf numFmtId="0" fontId="6" fillId="2" borderId="6" xfId="0" applyFont="1" applyFill="1" applyBorder="1"/>
    <xf numFmtId="0" fontId="6" fillId="0" borderId="14" xfId="0" applyFont="1" applyFill="1" applyBorder="1"/>
    <xf numFmtId="0" fontId="2" fillId="2" borderId="1" xfId="0" applyFont="1" applyFill="1" applyBorder="1" applyAlignment="1">
      <alignment horizontal="center" wrapText="1"/>
    </xf>
    <xf numFmtId="0" fontId="2" fillId="2" borderId="9" xfId="0" applyFont="1" applyFill="1" applyBorder="1" applyAlignment="1">
      <alignment horizontal="center" wrapText="1"/>
    </xf>
    <xf numFmtId="0" fontId="2" fillId="2" borderId="13" xfId="0" applyFont="1" applyFill="1" applyBorder="1" applyAlignment="1">
      <alignment horizontal="center" wrapText="1"/>
    </xf>
  </cellXfs>
  <cellStyles count="2">
    <cellStyle name="Обычный" xfId="0" builtinId="0"/>
    <cellStyle name="Процентный" xfId="1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48;&#1085;&#1092;&#1086;&#1088;&#1084;&#1072;&#1094;&#1080;&#1103;%202016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январь 2014"/>
      <sheetName val="февраль 2014 "/>
      <sheetName val="март 2014 "/>
      <sheetName val="апрель 2014 "/>
      <sheetName val="май 2014 "/>
      <sheetName val="июнь 2014 "/>
      <sheetName val="июль 2014 "/>
      <sheetName val="июль 2014  по новому"/>
      <sheetName val="август 2014  "/>
      <sheetName val="сентябрь 2014"/>
      <sheetName val="октябрь 2014 "/>
      <sheetName val="ноябрь 2014 "/>
      <sheetName val="декабрь 2014  "/>
      <sheetName val="январь 2015"/>
      <sheetName val="февраль 2015 "/>
      <sheetName val="март 2015 "/>
      <sheetName val="апрель 2015  "/>
      <sheetName val="май 2015 "/>
      <sheetName val="июнь 2015  "/>
      <sheetName val="июль 2015 "/>
      <sheetName val="ОКТЯБРЬ 2015 "/>
      <sheetName val="СЕНТЯБРЬ 2015"/>
      <sheetName val="август 2015  "/>
      <sheetName val="ноябрь 2015"/>
      <sheetName val="декабрь"/>
      <sheetName val="январь 2016"/>
      <sheetName val="февраль 2016 "/>
      <sheetName val="март 2016  "/>
      <sheetName val="апрель 2016 "/>
      <sheetName val="май"/>
      <sheetName val="июнь "/>
      <sheetName val="июль"/>
      <sheetName val="август"/>
      <sheetName val="сентябрь"/>
      <sheetName val="октябрь"/>
      <sheetName val="ноябрь "/>
      <sheetName val="декабрь 201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>
        <row r="24">
          <cell r="E24">
            <v>0</v>
          </cell>
        </row>
      </sheetData>
      <sheetData sheetId="31">
        <row r="24">
          <cell r="F24">
            <v>0</v>
          </cell>
        </row>
      </sheetData>
      <sheetData sheetId="32">
        <row r="9">
          <cell r="E9">
            <v>10253</v>
          </cell>
          <cell r="F9">
            <v>10639</v>
          </cell>
        </row>
        <row r="10">
          <cell r="F10">
            <v>0</v>
          </cell>
        </row>
        <row r="11">
          <cell r="F11">
            <v>0</v>
          </cell>
        </row>
        <row r="12">
          <cell r="F12">
            <v>0</v>
          </cell>
        </row>
        <row r="13">
          <cell r="E13">
            <v>2879</v>
          </cell>
          <cell r="F13">
            <v>2913.8</v>
          </cell>
        </row>
        <row r="14">
          <cell r="E14">
            <v>670145</v>
          </cell>
          <cell r="F14">
            <v>670622</v>
          </cell>
        </row>
        <row r="15">
          <cell r="E15">
            <v>263650</v>
          </cell>
          <cell r="F15">
            <v>280904.90000000002</v>
          </cell>
        </row>
        <row r="16">
          <cell r="E16">
            <v>2235</v>
          </cell>
          <cell r="F16">
            <v>1724</v>
          </cell>
        </row>
        <row r="23">
          <cell r="E23">
            <v>5000</v>
          </cell>
          <cell r="F23">
            <v>5661</v>
          </cell>
        </row>
        <row r="25">
          <cell r="E25">
            <v>5328</v>
          </cell>
          <cell r="F25">
            <v>5515</v>
          </cell>
        </row>
      </sheetData>
      <sheetData sheetId="33">
        <row r="9">
          <cell r="M9">
            <v>1238</v>
          </cell>
          <cell r="N9">
            <v>1143.2</v>
          </cell>
        </row>
        <row r="13">
          <cell r="M13">
            <v>354</v>
          </cell>
          <cell r="N13">
            <v>353</v>
          </cell>
        </row>
        <row r="14">
          <cell r="M14">
            <v>97066</v>
          </cell>
          <cell r="N14">
            <v>97100</v>
          </cell>
        </row>
        <row r="15">
          <cell r="M15">
            <v>52907</v>
          </cell>
          <cell r="N15">
            <v>30740</v>
          </cell>
        </row>
        <row r="16">
          <cell r="N16">
            <v>665</v>
          </cell>
        </row>
        <row r="23">
          <cell r="M23">
            <v>633</v>
          </cell>
          <cell r="N23">
            <v>754</v>
          </cell>
        </row>
        <row r="25">
          <cell r="M25">
            <v>679</v>
          </cell>
          <cell r="N25">
            <v>680</v>
          </cell>
        </row>
      </sheetData>
      <sheetData sheetId="34"/>
      <sheetData sheetId="35"/>
      <sheetData sheetId="36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36"/>
  <sheetViews>
    <sheetView tabSelected="1" topLeftCell="A16" workbookViewId="0">
      <selection activeCell="M16" sqref="M16"/>
    </sheetView>
  </sheetViews>
  <sheetFormatPr defaultRowHeight="15"/>
  <cols>
    <col min="1" max="1" width="21.28515625" customWidth="1"/>
    <col min="2" max="2" width="6.5703125" customWidth="1"/>
    <col min="3" max="3" width="8.42578125" customWidth="1"/>
    <col min="4" max="4" width="6.85546875" customWidth="1"/>
    <col min="5" max="5" width="7.85546875" customWidth="1"/>
    <col min="6" max="6" width="8.140625" customWidth="1"/>
    <col min="7" max="7" width="6.7109375" customWidth="1"/>
    <col min="8" max="8" width="7.140625" customWidth="1"/>
    <col min="9" max="9" width="7.42578125" customWidth="1"/>
    <col min="10" max="10" width="4.5703125" customWidth="1"/>
    <col min="11" max="11" width="4.140625" customWidth="1"/>
    <col min="12" max="12" width="5.140625" customWidth="1"/>
    <col min="13" max="13" width="5.85546875" customWidth="1"/>
    <col min="14" max="14" width="5.5703125" customWidth="1"/>
    <col min="15" max="15" width="6.85546875" customWidth="1"/>
    <col min="16" max="16" width="5.28515625" customWidth="1"/>
    <col min="17" max="17" width="5.140625" customWidth="1"/>
    <col min="18" max="18" width="5.5703125" customWidth="1"/>
  </cols>
  <sheetData>
    <row r="1" spans="1:18">
      <c r="A1" s="1"/>
      <c r="B1" s="1"/>
      <c r="C1" s="1"/>
      <c r="D1" s="1"/>
      <c r="E1" s="1"/>
      <c r="F1" s="1"/>
      <c r="G1" s="2" t="s">
        <v>0</v>
      </c>
      <c r="H1" s="1"/>
      <c r="I1" s="1"/>
      <c r="J1" s="1"/>
      <c r="K1" s="1"/>
      <c r="L1" s="1"/>
      <c r="M1" s="1"/>
      <c r="N1" s="1"/>
      <c r="O1" s="1"/>
      <c r="P1" s="1"/>
      <c r="Q1" s="1"/>
      <c r="R1" s="1"/>
    </row>
    <row r="2" spans="1:18">
      <c r="A2" s="2" t="s">
        <v>1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</row>
    <row r="3" spans="1:18">
      <c r="A3" s="3" t="s">
        <v>2</v>
      </c>
      <c r="B3" s="4"/>
      <c r="C3" s="69" t="s">
        <v>3</v>
      </c>
      <c r="D3" s="69" t="s">
        <v>4</v>
      </c>
      <c r="E3" s="4"/>
      <c r="F3" s="5"/>
      <c r="G3" s="5" t="s">
        <v>5</v>
      </c>
      <c r="H3" s="5"/>
      <c r="I3" s="6"/>
      <c r="J3" s="6"/>
      <c r="K3" s="5"/>
      <c r="L3" s="7"/>
      <c r="M3" s="8"/>
      <c r="N3" s="6" t="s">
        <v>6</v>
      </c>
      <c r="O3" s="6"/>
      <c r="P3" s="9"/>
      <c r="Q3" s="10"/>
      <c r="R3" s="9"/>
    </row>
    <row r="4" spans="1:18">
      <c r="A4" s="11" t="s">
        <v>7</v>
      </c>
      <c r="B4" s="12" t="s">
        <v>8</v>
      </c>
      <c r="C4" s="70"/>
      <c r="D4" s="70"/>
      <c r="E4" s="3" t="s">
        <v>9</v>
      </c>
      <c r="F4" s="3" t="s">
        <v>10</v>
      </c>
      <c r="G4" s="3" t="s">
        <v>11</v>
      </c>
      <c r="H4" s="3" t="s">
        <v>12</v>
      </c>
      <c r="I4" s="12" t="s">
        <v>13</v>
      </c>
      <c r="J4" s="13" t="s">
        <v>14</v>
      </c>
      <c r="K4" s="14"/>
      <c r="L4" s="15"/>
      <c r="M4" s="16" t="s">
        <v>9</v>
      </c>
      <c r="N4" s="16" t="s">
        <v>15</v>
      </c>
      <c r="O4" s="17" t="s">
        <v>16</v>
      </c>
      <c r="P4" s="9" t="s">
        <v>14</v>
      </c>
      <c r="Q4" s="10"/>
      <c r="R4" s="9"/>
    </row>
    <row r="5" spans="1:18">
      <c r="A5" s="18"/>
      <c r="B5" s="19" t="s">
        <v>17</v>
      </c>
      <c r="C5" s="71"/>
      <c r="D5" s="71"/>
      <c r="E5" s="18"/>
      <c r="F5" s="18"/>
      <c r="G5" s="18" t="s">
        <v>18</v>
      </c>
      <c r="H5" s="11" t="s">
        <v>19</v>
      </c>
      <c r="I5" s="11" t="s">
        <v>20</v>
      </c>
      <c r="J5" s="18" t="s">
        <v>21</v>
      </c>
      <c r="K5" s="18" t="s">
        <v>15</v>
      </c>
      <c r="L5" s="18" t="s">
        <v>22</v>
      </c>
      <c r="M5" s="20"/>
      <c r="N5" s="20"/>
      <c r="O5" s="21" t="s">
        <v>23</v>
      </c>
      <c r="P5" s="9" t="s">
        <v>24</v>
      </c>
      <c r="Q5" s="10" t="s">
        <v>15</v>
      </c>
      <c r="R5" s="9" t="s">
        <v>25</v>
      </c>
    </row>
    <row r="6" spans="1:18">
      <c r="A6" s="22" t="s">
        <v>26</v>
      </c>
      <c r="B6" s="22" t="s">
        <v>27</v>
      </c>
      <c r="C6" s="23"/>
      <c r="D6" s="24"/>
      <c r="E6" s="25">
        <v>31807.5</v>
      </c>
      <c r="F6" s="25">
        <v>32817</v>
      </c>
      <c r="G6" s="26">
        <f>F6/E6</f>
        <v>1.0317377976892241</v>
      </c>
      <c r="H6" s="27">
        <v>29251.3</v>
      </c>
      <c r="I6" s="28">
        <f>F6/H6</f>
        <v>1.1218988557773502</v>
      </c>
      <c r="J6" s="29">
        <v>25</v>
      </c>
      <c r="K6" s="30">
        <f>J6*G6</f>
        <v>25.793444942230604</v>
      </c>
      <c r="L6" s="25">
        <f>K6-J6</f>
        <v>0.7934449422306038</v>
      </c>
      <c r="M6" s="25">
        <v>4620.8</v>
      </c>
      <c r="N6" s="23">
        <v>4816.8999999999996</v>
      </c>
      <c r="O6" s="31">
        <f>N6/M6</f>
        <v>1.0424385387811632</v>
      </c>
      <c r="P6" s="32">
        <v>25</v>
      </c>
      <c r="Q6" s="25">
        <f>P6*O6</f>
        <v>26.060963469529081</v>
      </c>
      <c r="R6" s="33"/>
    </row>
    <row r="7" spans="1:18">
      <c r="A7" s="22" t="s">
        <v>28</v>
      </c>
      <c r="B7" s="34" t="s">
        <v>29</v>
      </c>
      <c r="C7" s="22"/>
      <c r="D7" s="24"/>
      <c r="E7" s="25"/>
      <c r="F7" s="25"/>
      <c r="G7" s="26"/>
      <c r="H7" s="27">
        <v>0</v>
      </c>
      <c r="I7" s="28"/>
      <c r="J7" s="9"/>
      <c r="K7" s="9"/>
      <c r="L7" s="25"/>
      <c r="M7" s="23"/>
      <c r="N7" s="23"/>
      <c r="O7" s="31"/>
      <c r="P7" s="23"/>
      <c r="Q7" s="25"/>
      <c r="R7" s="35"/>
    </row>
    <row r="8" spans="1:18">
      <c r="A8" s="34"/>
      <c r="B8" s="34" t="s">
        <v>29</v>
      </c>
      <c r="C8" s="34"/>
      <c r="D8" s="24"/>
      <c r="E8" s="25"/>
      <c r="F8" s="25"/>
      <c r="G8" s="26"/>
      <c r="H8" s="27">
        <v>0</v>
      </c>
      <c r="I8" s="28"/>
      <c r="J8" s="36"/>
      <c r="K8" s="37"/>
      <c r="L8" s="25"/>
      <c r="M8" s="38"/>
      <c r="N8" s="38"/>
      <c r="O8" s="39"/>
      <c r="P8" s="38"/>
      <c r="Q8" s="25"/>
      <c r="R8" s="35"/>
    </row>
    <row r="9" spans="1:18">
      <c r="A9" s="34" t="s">
        <v>30</v>
      </c>
      <c r="B9" s="34" t="s">
        <v>29</v>
      </c>
      <c r="C9" s="34">
        <v>15100</v>
      </c>
      <c r="D9" s="24">
        <f>F9/C9</f>
        <v>0.78027814569536424</v>
      </c>
      <c r="E9" s="25">
        <f>[1]август!E9+[1]сентябрь!M9</f>
        <v>11491</v>
      </c>
      <c r="F9" s="25">
        <f>[1]август!F9+[1]сентябрь!N9</f>
        <v>11782.2</v>
      </c>
      <c r="G9" s="26">
        <f t="shared" ref="G9:G17" si="0">F9/E9</f>
        <v>1.0253415716647811</v>
      </c>
      <c r="H9" s="27">
        <v>11173.199999999999</v>
      </c>
      <c r="I9" s="28">
        <f>F9/H9</f>
        <v>1.054505423692407</v>
      </c>
      <c r="J9" s="40">
        <v>10</v>
      </c>
      <c r="K9" s="37">
        <f>J9*G9</f>
        <v>10.253415716647812</v>
      </c>
      <c r="L9" s="25">
        <f>K9-J9</f>
        <v>0.25341571664781171</v>
      </c>
      <c r="M9" s="38">
        <v>1238</v>
      </c>
      <c r="N9" s="38">
        <v>1143.2</v>
      </c>
      <c r="O9" s="39">
        <f>N9/M9</f>
        <v>0.92342487883683366</v>
      </c>
      <c r="P9" s="23">
        <v>10</v>
      </c>
      <c r="Q9" s="25">
        <f>P9*O9</f>
        <v>9.2342487883683368</v>
      </c>
      <c r="R9" s="35"/>
    </row>
    <row r="10" spans="1:18">
      <c r="A10" s="34"/>
      <c r="B10" s="34" t="s">
        <v>29</v>
      </c>
      <c r="C10" s="34"/>
      <c r="D10" s="24"/>
      <c r="E10" s="25">
        <f>[1]август!E10+[1]сентябрь!M10</f>
        <v>0</v>
      </c>
      <c r="F10" s="25">
        <f>[1]август!F10+[1]сентябрь!N10</f>
        <v>0</v>
      </c>
      <c r="G10" s="26"/>
      <c r="H10" s="27">
        <v>0</v>
      </c>
      <c r="I10" s="28"/>
      <c r="J10" s="41"/>
      <c r="K10" s="25"/>
      <c r="L10" s="25"/>
      <c r="M10" s="38"/>
      <c r="N10" s="38"/>
      <c r="O10" s="39"/>
      <c r="P10" s="38"/>
      <c r="Q10" s="25"/>
      <c r="R10" s="35"/>
    </row>
    <row r="11" spans="1:18">
      <c r="A11" s="22" t="s">
        <v>31</v>
      </c>
      <c r="B11" s="22" t="s">
        <v>29</v>
      </c>
      <c r="C11" s="22"/>
      <c r="D11" s="24"/>
      <c r="E11" s="25">
        <f>[1]август!E11+[1]сентябрь!M11</f>
        <v>0</v>
      </c>
      <c r="F11" s="25">
        <f>[1]август!F11+[1]сентябрь!N11</f>
        <v>0</v>
      </c>
      <c r="G11" s="26"/>
      <c r="H11" s="27">
        <v>0</v>
      </c>
      <c r="I11" s="28"/>
      <c r="J11" s="40"/>
      <c r="K11" s="25"/>
      <c r="L11" s="25"/>
      <c r="M11" s="23"/>
      <c r="N11" s="23"/>
      <c r="O11" s="31"/>
      <c r="P11" s="23"/>
      <c r="Q11" s="25"/>
      <c r="R11" s="35"/>
    </row>
    <row r="12" spans="1:18">
      <c r="A12" s="34"/>
      <c r="B12" s="34" t="s">
        <v>29</v>
      </c>
      <c r="C12" s="34"/>
      <c r="D12" s="24"/>
      <c r="E12" s="25">
        <f>[1]август!E12+[1]сентябрь!M12</f>
        <v>0</v>
      </c>
      <c r="F12" s="25">
        <f>[1]август!F12+[1]сентябрь!N12</f>
        <v>0</v>
      </c>
      <c r="G12" s="26"/>
      <c r="H12" s="27">
        <v>0</v>
      </c>
      <c r="I12" s="28"/>
      <c r="J12" s="41"/>
      <c r="K12" s="25"/>
      <c r="L12" s="25"/>
      <c r="M12" s="38"/>
      <c r="N12" s="38"/>
      <c r="O12" s="31"/>
      <c r="P12" s="38"/>
      <c r="Q12" s="25"/>
      <c r="R12" s="35"/>
    </row>
    <row r="13" spans="1:18">
      <c r="A13" s="34" t="s">
        <v>32</v>
      </c>
      <c r="B13" s="34" t="s">
        <v>29</v>
      </c>
      <c r="C13" s="34">
        <v>4378</v>
      </c>
      <c r="D13" s="24">
        <f>F13/C13</f>
        <v>0.74618547281863867</v>
      </c>
      <c r="E13" s="25">
        <f>[1]август!E13+[1]сентябрь!M13</f>
        <v>3233</v>
      </c>
      <c r="F13" s="25">
        <f>[1]август!F13+[1]сентябрь!N13</f>
        <v>3266.8</v>
      </c>
      <c r="G13" s="26">
        <f t="shared" si="0"/>
        <v>1.0104546860501082</v>
      </c>
      <c r="H13" s="27">
        <v>3137.9999999999995</v>
      </c>
      <c r="I13" s="28">
        <f t="shared" ref="I13:I18" si="1">F13/H13</f>
        <v>1.0410452517527089</v>
      </c>
      <c r="J13" s="40">
        <v>5</v>
      </c>
      <c r="K13" s="25">
        <f t="shared" ref="K13:K19" si="2">J13*G13</f>
        <v>5.0522734302505414</v>
      </c>
      <c r="L13" s="25">
        <f t="shared" ref="L13:L21" si="3">K13-J13</f>
        <v>5.2273430250541431E-2</v>
      </c>
      <c r="M13" s="38">
        <v>354</v>
      </c>
      <c r="N13" s="38">
        <v>353</v>
      </c>
      <c r="O13" s="31">
        <f>N13/M13</f>
        <v>0.99717514124293782</v>
      </c>
      <c r="P13" s="38"/>
      <c r="Q13" s="25"/>
      <c r="R13" s="35"/>
    </row>
    <row r="14" spans="1:18">
      <c r="A14" s="22" t="s">
        <v>33</v>
      </c>
      <c r="B14" s="22" t="s">
        <v>27</v>
      </c>
      <c r="C14" s="22">
        <v>1064092</v>
      </c>
      <c r="D14" s="24">
        <f>F14/C14</f>
        <v>0.72148084940023982</v>
      </c>
      <c r="E14" s="25">
        <f>[1]август!E14+[1]сентябрь!M14</f>
        <v>767211</v>
      </c>
      <c r="F14" s="25">
        <f>[1]август!F14+[1]сентябрь!N14</f>
        <v>767722</v>
      </c>
      <c r="G14" s="26">
        <f t="shared" si="0"/>
        <v>1.000666048844451</v>
      </c>
      <c r="H14" s="27">
        <v>691276</v>
      </c>
      <c r="I14" s="28">
        <f t="shared" si="1"/>
        <v>1.1105867989052129</v>
      </c>
      <c r="J14" s="40">
        <v>5</v>
      </c>
      <c r="K14" s="25">
        <f t="shared" si="2"/>
        <v>5.0033302442222549</v>
      </c>
      <c r="L14" s="25">
        <f t="shared" si="3"/>
        <v>3.3302442222549189E-3</v>
      </c>
      <c r="M14" s="23">
        <v>97066</v>
      </c>
      <c r="N14" s="23">
        <v>97100</v>
      </c>
      <c r="O14" s="31">
        <f>N14/M14</f>
        <v>1.0003502771310242</v>
      </c>
      <c r="P14" s="23">
        <v>5</v>
      </c>
      <c r="Q14" s="25">
        <f>P14*O14</f>
        <v>5.0017513856551208</v>
      </c>
      <c r="R14" s="35"/>
    </row>
    <row r="15" spans="1:18" ht="24.75">
      <c r="A15" s="42" t="s">
        <v>34</v>
      </c>
      <c r="B15" s="22" t="s">
        <v>27</v>
      </c>
      <c r="C15" s="43">
        <v>398744</v>
      </c>
      <c r="D15" s="24">
        <f>F15/C15</f>
        <v>0.78156636839676585</v>
      </c>
      <c r="E15" s="25">
        <f>[1]август!E15+[1]сентябрь!M15</f>
        <v>316557</v>
      </c>
      <c r="F15" s="25">
        <f>[1]август!F15+[1]сентябрь!N15</f>
        <v>311644.90000000002</v>
      </c>
      <c r="G15" s="26">
        <f t="shared" si="0"/>
        <v>0.98448273138802811</v>
      </c>
      <c r="H15" s="27">
        <v>4935.3</v>
      </c>
      <c r="I15" s="28">
        <f t="shared" si="1"/>
        <v>63.146090409904161</v>
      </c>
      <c r="J15" s="40">
        <v>5</v>
      </c>
      <c r="K15" s="25">
        <f t="shared" si="2"/>
        <v>4.9224136569401402</v>
      </c>
      <c r="L15" s="25">
        <f t="shared" si="3"/>
        <v>-7.7586343059859786E-2</v>
      </c>
      <c r="M15" s="23">
        <v>52907</v>
      </c>
      <c r="N15" s="23">
        <v>30740</v>
      </c>
      <c r="O15" s="31">
        <f>N15/M15</f>
        <v>0.58101952482658248</v>
      </c>
      <c r="P15" s="23">
        <v>5</v>
      </c>
      <c r="Q15" s="25">
        <f>P15*O15</f>
        <v>2.9050976241329125</v>
      </c>
      <c r="R15" s="35"/>
    </row>
    <row r="16" spans="1:18">
      <c r="A16" s="43" t="s">
        <v>35</v>
      </c>
      <c r="B16" s="44" t="s">
        <v>36</v>
      </c>
      <c r="C16" s="45">
        <v>4000</v>
      </c>
      <c r="D16" s="24">
        <f>F16/C16</f>
        <v>0.59724999999999995</v>
      </c>
      <c r="E16" s="25">
        <f>[1]август!E16+[1]сентябрь!M16</f>
        <v>2235</v>
      </c>
      <c r="F16" s="25">
        <f>[1]август!F16+[1]сентябрь!N16</f>
        <v>2389</v>
      </c>
      <c r="G16" s="26">
        <f t="shared" si="0"/>
        <v>1.0689038031319911</v>
      </c>
      <c r="H16" s="27">
        <v>2342</v>
      </c>
      <c r="I16" s="28">
        <f t="shared" si="1"/>
        <v>1.020068317677199</v>
      </c>
      <c r="J16" s="29">
        <v>10</v>
      </c>
      <c r="K16" s="25">
        <f t="shared" si="2"/>
        <v>10.68903803131991</v>
      </c>
      <c r="L16" s="25">
        <f t="shared" si="3"/>
        <v>0.68903803131991026</v>
      </c>
      <c r="M16" s="46"/>
      <c r="N16" s="46">
        <v>665</v>
      </c>
      <c r="O16" s="31"/>
      <c r="P16" s="46"/>
      <c r="Q16" s="25"/>
      <c r="R16" s="35"/>
    </row>
    <row r="17" spans="1:18">
      <c r="A17" s="45" t="s">
        <v>37</v>
      </c>
      <c r="B17" s="47" t="s">
        <v>29</v>
      </c>
      <c r="C17" s="45">
        <v>113</v>
      </c>
      <c r="D17" s="24">
        <f>F17/C17</f>
        <v>0.9309734513274337</v>
      </c>
      <c r="E17" s="23">
        <v>108</v>
      </c>
      <c r="F17" s="23">
        <v>105.2</v>
      </c>
      <c r="G17" s="26">
        <f t="shared" si="0"/>
        <v>0.97407407407407409</v>
      </c>
      <c r="H17" s="27">
        <v>107.6</v>
      </c>
      <c r="I17" s="28">
        <f t="shared" si="1"/>
        <v>0.97769516728624539</v>
      </c>
      <c r="J17" s="48">
        <v>10</v>
      </c>
      <c r="K17" s="25">
        <f t="shared" si="2"/>
        <v>9.7407407407407405</v>
      </c>
      <c r="L17" s="25">
        <f t="shared" si="3"/>
        <v>-0.25925925925925952</v>
      </c>
      <c r="M17" s="33"/>
      <c r="N17" s="33"/>
      <c r="O17" s="31"/>
      <c r="P17" s="33"/>
      <c r="Q17" s="25"/>
      <c r="R17" s="35"/>
    </row>
    <row r="18" spans="1:18" ht="48.75">
      <c r="A18" s="49" t="s">
        <v>38</v>
      </c>
      <c r="B18" s="50" t="s">
        <v>39</v>
      </c>
      <c r="C18" s="45"/>
      <c r="D18" s="24"/>
      <c r="E18" s="23">
        <v>4144.6000000000004</v>
      </c>
      <c r="F18" s="23">
        <v>4279.2</v>
      </c>
      <c r="G18" s="26">
        <f>F18/E18</f>
        <v>1.0324759928581768</v>
      </c>
      <c r="H18" s="27">
        <v>4136</v>
      </c>
      <c r="I18" s="28">
        <f t="shared" si="1"/>
        <v>1.0346228239845261</v>
      </c>
      <c r="J18" s="51">
        <v>15</v>
      </c>
      <c r="K18" s="25">
        <f t="shared" si="2"/>
        <v>15.487139892872651</v>
      </c>
      <c r="L18" s="25">
        <f t="shared" si="3"/>
        <v>0.48713989287265136</v>
      </c>
      <c r="M18" s="32"/>
      <c r="N18" s="32"/>
      <c r="O18" s="31"/>
      <c r="P18" s="32"/>
      <c r="Q18" s="25"/>
      <c r="R18" s="35"/>
    </row>
    <row r="19" spans="1:18" ht="48.75">
      <c r="A19" s="42" t="s">
        <v>40</v>
      </c>
      <c r="B19" s="52" t="s">
        <v>41</v>
      </c>
      <c r="C19" s="45"/>
      <c r="D19" s="24"/>
      <c r="E19" s="23"/>
      <c r="F19" s="23"/>
      <c r="G19" s="53"/>
      <c r="H19" s="27">
        <v>163000</v>
      </c>
      <c r="I19" s="28"/>
      <c r="J19" s="40"/>
      <c r="K19" s="25">
        <f t="shared" si="2"/>
        <v>0</v>
      </c>
      <c r="L19" s="25">
        <f t="shared" si="3"/>
        <v>0</v>
      </c>
      <c r="M19" s="23"/>
      <c r="N19" s="23"/>
      <c r="O19" s="31"/>
      <c r="P19" s="23"/>
      <c r="Q19" s="25"/>
      <c r="R19" s="35"/>
    </row>
    <row r="20" spans="1:18" ht="72.75">
      <c r="A20" s="42" t="s">
        <v>42</v>
      </c>
      <c r="B20" s="34"/>
      <c r="C20" s="54"/>
      <c r="D20" s="24"/>
      <c r="E20" s="23"/>
      <c r="F20" s="23"/>
      <c r="G20" s="53"/>
      <c r="H20" s="27">
        <v>0</v>
      </c>
      <c r="I20" s="28"/>
      <c r="J20" s="41"/>
      <c r="K20" s="25"/>
      <c r="L20" s="25"/>
      <c r="M20" s="38"/>
      <c r="N20" s="38"/>
      <c r="O20" s="39" t="s">
        <v>43</v>
      </c>
      <c r="P20" s="38"/>
      <c r="Q20" s="25"/>
      <c r="R20" s="35"/>
    </row>
    <row r="21" spans="1:18">
      <c r="A21" s="42"/>
      <c r="B21" s="34"/>
      <c r="C21" s="54"/>
      <c r="D21" s="24"/>
      <c r="E21" s="23"/>
      <c r="F21" s="23"/>
      <c r="G21" s="53"/>
      <c r="H21" s="27">
        <v>0</v>
      </c>
      <c r="I21" s="28"/>
      <c r="J21" s="41"/>
      <c r="K21" s="25"/>
      <c r="L21" s="25">
        <f t="shared" si="3"/>
        <v>0</v>
      </c>
      <c r="M21" s="38"/>
      <c r="N21" s="38"/>
      <c r="O21" s="39"/>
      <c r="P21" s="38"/>
      <c r="Q21" s="25"/>
      <c r="R21" s="35"/>
    </row>
    <row r="22" spans="1:18">
      <c r="A22" s="42"/>
      <c r="B22" s="34"/>
      <c r="C22" s="54"/>
      <c r="D22" s="24"/>
      <c r="E22" s="23"/>
      <c r="F22" s="23"/>
      <c r="G22" s="55"/>
      <c r="H22" s="27">
        <v>0</v>
      </c>
      <c r="I22" s="28"/>
      <c r="J22" s="41"/>
      <c r="K22" s="25"/>
      <c r="L22" s="38"/>
      <c r="M22" s="38"/>
      <c r="N22" s="38"/>
      <c r="O22" s="39"/>
      <c r="P22" s="38"/>
      <c r="Q22" s="25"/>
      <c r="R22" s="35"/>
    </row>
    <row r="23" spans="1:18">
      <c r="A23" s="22" t="s">
        <v>44</v>
      </c>
      <c r="B23" s="22" t="s">
        <v>45</v>
      </c>
      <c r="C23" s="22">
        <v>7302</v>
      </c>
      <c r="D23" s="24">
        <f>F23/C23</f>
        <v>0.87852643111476303</v>
      </c>
      <c r="E23" s="25">
        <f>[1]август!E23+[1]сентябрь!M23</f>
        <v>5633</v>
      </c>
      <c r="F23" s="25">
        <f>[1]август!F23+[1]сентябрь!N23</f>
        <v>6415</v>
      </c>
      <c r="G23" s="26">
        <f>F23/E23</f>
        <v>1.1388247825315108</v>
      </c>
      <c r="H23" s="27">
        <v>6162</v>
      </c>
      <c r="I23" s="28">
        <f>F23/H23</f>
        <v>1.0410580980201234</v>
      </c>
      <c r="J23" s="40"/>
      <c r="K23" s="25"/>
      <c r="L23" s="23"/>
      <c r="M23" s="25">
        <v>633</v>
      </c>
      <c r="N23" s="23">
        <v>754</v>
      </c>
      <c r="O23" s="31">
        <f>N23/M23</f>
        <v>1.1911532385466035</v>
      </c>
      <c r="P23" s="23"/>
      <c r="Q23" s="25"/>
      <c r="R23" s="35"/>
    </row>
    <row r="24" spans="1:18">
      <c r="A24" s="43" t="s">
        <v>46</v>
      </c>
      <c r="B24" s="16" t="s">
        <v>47</v>
      </c>
      <c r="C24" s="16"/>
      <c r="D24" s="24"/>
      <c r="E24" s="25">
        <f>M24+'[1]июнь '!E24</f>
        <v>0</v>
      </c>
      <c r="F24" s="25">
        <f>N24+[1]июль!F24</f>
        <v>0</v>
      </c>
      <c r="G24" s="26"/>
      <c r="H24" s="27">
        <v>0</v>
      </c>
      <c r="I24" s="56"/>
      <c r="J24" s="57"/>
      <c r="K24" s="25"/>
      <c r="L24" s="58"/>
      <c r="M24" s="58"/>
      <c r="N24" s="58"/>
      <c r="O24" s="31"/>
      <c r="P24" s="38"/>
      <c r="Q24" s="25"/>
      <c r="R24" s="35"/>
    </row>
    <row r="25" spans="1:18">
      <c r="A25" s="9" t="s">
        <v>48</v>
      </c>
      <c r="B25" s="9" t="s">
        <v>47</v>
      </c>
      <c r="C25" s="45">
        <v>7762</v>
      </c>
      <c r="D25" s="24"/>
      <c r="E25" s="25">
        <f>[1]август!E25+[1]сентябрь!M25</f>
        <v>6007</v>
      </c>
      <c r="F25" s="25">
        <f>[1]август!F25+[1]сентябрь!N25</f>
        <v>6195</v>
      </c>
      <c r="G25" s="26">
        <f>F25/E25</f>
        <v>1.0312968203762278</v>
      </c>
      <c r="H25" s="27">
        <v>6544</v>
      </c>
      <c r="I25" s="56">
        <f>F25/H25</f>
        <v>0.94666870415647919</v>
      </c>
      <c r="J25" s="59"/>
      <c r="K25" s="25"/>
      <c r="L25" s="35"/>
      <c r="M25" s="58">
        <v>679</v>
      </c>
      <c r="N25" s="35">
        <v>680</v>
      </c>
      <c r="O25" s="31">
        <f>N25/M25</f>
        <v>1.0014727540500736</v>
      </c>
      <c r="P25" s="38"/>
      <c r="Q25" s="25"/>
      <c r="R25" s="35"/>
    </row>
    <row r="26" spans="1:18">
      <c r="A26" s="9" t="s">
        <v>11</v>
      </c>
      <c r="B26" s="9"/>
      <c r="C26" s="9">
        <v>40</v>
      </c>
      <c r="D26" s="9"/>
      <c r="E26" s="23"/>
      <c r="F26" s="25">
        <f>N26+'[1]март 2016  '!F26</f>
        <v>0</v>
      </c>
      <c r="G26" s="60"/>
      <c r="H26" s="61"/>
      <c r="I26" s="56"/>
      <c r="J26" s="59"/>
      <c r="K26" s="25"/>
      <c r="L26" s="35"/>
      <c r="M26" s="35"/>
      <c r="N26" s="62"/>
      <c r="O26" s="39"/>
      <c r="P26" s="38"/>
      <c r="Q26" s="25"/>
      <c r="R26" s="35"/>
    </row>
    <row r="27" spans="1:18">
      <c r="A27" s="54" t="s">
        <v>49</v>
      </c>
      <c r="B27" s="54"/>
      <c r="C27" s="54"/>
      <c r="D27" s="54"/>
      <c r="E27" s="32"/>
      <c r="F27" s="32"/>
      <c r="G27" s="63"/>
      <c r="H27" s="32"/>
      <c r="I27" s="63"/>
      <c r="J27" s="37">
        <f>J6+J9+J13+J14+J15+J16+J17+J18</f>
        <v>85</v>
      </c>
      <c r="K27" s="37">
        <f>K6+K9+K13+K14+K15+K16+K17+K18</f>
        <v>86.941796655224664</v>
      </c>
      <c r="L27" s="63">
        <f>K27/J27</f>
        <v>1.022844666532055</v>
      </c>
      <c r="M27" s="32"/>
      <c r="N27" s="32"/>
      <c r="O27" s="31"/>
      <c r="P27" s="25">
        <f>P6+P9+P14+P15</f>
        <v>45</v>
      </c>
      <c r="Q27" s="25">
        <f>Q6+Q9+Q14+Q15</f>
        <v>43.202061267685451</v>
      </c>
      <c r="R27" s="64">
        <f>Q27/P27</f>
        <v>0.96004580594856559</v>
      </c>
    </row>
    <row r="28" spans="1:18">
      <c r="A28" s="34" t="s">
        <v>50</v>
      </c>
      <c r="B28" s="34"/>
      <c r="C28" s="34"/>
      <c r="D28" s="34"/>
      <c r="E28" s="38">
        <f>(E29-E30)*0.6+E30+E31*0.3</f>
        <v>10500</v>
      </c>
      <c r="F28" s="38">
        <f>(F29-F30)*0.6+F30+F31*0.3</f>
        <v>10833.599999999999</v>
      </c>
      <c r="G28" s="65">
        <f t="shared" ref="G28:G36" si="4">F28/E28</f>
        <v>1.0317714285714283</v>
      </c>
      <c r="H28" s="38">
        <f>(H29-H30)*0.6+H30+H31*0.3</f>
        <v>10500</v>
      </c>
      <c r="I28" s="65">
        <f t="shared" ref="I28:I36" si="5">F28/H28</f>
        <v>1.0317714285714283</v>
      </c>
      <c r="J28" s="38"/>
      <c r="K28" s="38"/>
      <c r="L28" s="66"/>
      <c r="M28" s="38"/>
      <c r="N28" s="38"/>
      <c r="O28" s="38"/>
      <c r="P28" s="38"/>
      <c r="Q28" s="67"/>
      <c r="R28" s="35"/>
    </row>
    <row r="29" spans="1:18">
      <c r="A29" s="34" t="s">
        <v>51</v>
      </c>
      <c r="B29" s="34" t="s">
        <v>39</v>
      </c>
      <c r="C29" s="34"/>
      <c r="D29" s="34"/>
      <c r="E29" s="38">
        <v>5417</v>
      </c>
      <c r="F29" s="38">
        <v>5756</v>
      </c>
      <c r="G29" s="65">
        <f t="shared" si="4"/>
        <v>1.0625807642606608</v>
      </c>
      <c r="H29" s="38">
        <v>5417</v>
      </c>
      <c r="I29" s="65">
        <f t="shared" si="5"/>
        <v>1.0625807642606608</v>
      </c>
      <c r="J29" s="38"/>
      <c r="K29" s="38"/>
      <c r="L29" s="38"/>
      <c r="M29" s="38"/>
      <c r="N29" s="38"/>
      <c r="O29" s="38"/>
      <c r="P29" s="38"/>
      <c r="Q29" s="67"/>
      <c r="R29" s="35"/>
    </row>
    <row r="30" spans="1:18">
      <c r="A30" s="34" t="s">
        <v>52</v>
      </c>
      <c r="B30" s="34" t="s">
        <v>39</v>
      </c>
      <c r="C30" s="34"/>
      <c r="D30" s="34"/>
      <c r="E30" s="38">
        <v>2208</v>
      </c>
      <c r="F30" s="38">
        <v>2208</v>
      </c>
      <c r="G30" s="65">
        <f t="shared" si="4"/>
        <v>1</v>
      </c>
      <c r="H30" s="38">
        <v>2208</v>
      </c>
      <c r="I30" s="65">
        <f t="shared" si="5"/>
        <v>1</v>
      </c>
      <c r="J30" s="38"/>
      <c r="K30" s="38"/>
      <c r="L30" s="38"/>
      <c r="M30" s="38"/>
      <c r="N30" s="38"/>
      <c r="O30" s="38"/>
      <c r="P30" s="38"/>
      <c r="Q30" s="67"/>
      <c r="R30" s="35"/>
    </row>
    <row r="31" spans="1:18">
      <c r="A31" s="34" t="s">
        <v>53</v>
      </c>
      <c r="B31" s="34" t="s">
        <v>39</v>
      </c>
      <c r="C31" s="34"/>
      <c r="D31" s="34"/>
      <c r="E31" s="38">
        <v>21222</v>
      </c>
      <c r="F31" s="38">
        <v>21656</v>
      </c>
      <c r="G31" s="65">
        <f t="shared" si="4"/>
        <v>1.0204504759212139</v>
      </c>
      <c r="H31" s="38">
        <v>21222</v>
      </c>
      <c r="I31" s="65">
        <f t="shared" si="5"/>
        <v>1.0204504759212139</v>
      </c>
      <c r="J31" s="38"/>
      <c r="K31" s="38"/>
      <c r="L31" s="38"/>
      <c r="M31" s="38"/>
      <c r="N31" s="38"/>
      <c r="O31" s="38"/>
      <c r="P31" s="38"/>
      <c r="Q31" s="67"/>
      <c r="R31" s="35"/>
    </row>
    <row r="32" spans="1:18">
      <c r="A32" s="34" t="s">
        <v>54</v>
      </c>
      <c r="B32" s="34"/>
      <c r="C32" s="34"/>
      <c r="D32" s="34"/>
      <c r="E32" s="38">
        <v>4167.3</v>
      </c>
      <c r="F32" s="38">
        <f>(F33-F34)*0.6+F34+F35*0.3</f>
        <v>3071.3999999999996</v>
      </c>
      <c r="G32" s="65">
        <f t="shared" si="4"/>
        <v>0.73702397235620176</v>
      </c>
      <c r="H32" s="38">
        <v>4167.3</v>
      </c>
      <c r="I32" s="65">
        <f t="shared" si="5"/>
        <v>0.73702397235620176</v>
      </c>
      <c r="J32" s="38"/>
      <c r="K32" s="38"/>
      <c r="L32" s="38"/>
      <c r="M32" s="38"/>
      <c r="N32" s="38"/>
      <c r="O32" s="38"/>
      <c r="P32" s="38"/>
      <c r="Q32" s="67"/>
      <c r="R32" s="35"/>
    </row>
    <row r="33" spans="1:18">
      <c r="A33" s="34" t="s">
        <v>55</v>
      </c>
      <c r="B33" s="34"/>
      <c r="C33" s="34"/>
      <c r="D33" s="34"/>
      <c r="E33" s="68">
        <v>3720</v>
      </c>
      <c r="F33" s="38">
        <v>3200</v>
      </c>
      <c r="G33" s="65">
        <f t="shared" si="4"/>
        <v>0.86021505376344087</v>
      </c>
      <c r="H33" s="68">
        <v>4007</v>
      </c>
      <c r="I33" s="65">
        <f t="shared" si="5"/>
        <v>0.79860244571999006</v>
      </c>
      <c r="J33" s="38"/>
      <c r="K33" s="38"/>
      <c r="L33" s="38"/>
      <c r="M33" s="38"/>
      <c r="N33" s="38"/>
      <c r="O33" s="38"/>
      <c r="P33" s="38"/>
      <c r="Q33" s="67"/>
      <c r="R33" s="35"/>
    </row>
    <row r="34" spans="1:18">
      <c r="A34" s="34" t="s">
        <v>52</v>
      </c>
      <c r="B34" s="34"/>
      <c r="C34" s="34"/>
      <c r="D34" s="34"/>
      <c r="E34" s="68">
        <v>406</v>
      </c>
      <c r="F34" s="38">
        <v>366</v>
      </c>
      <c r="G34" s="65">
        <f t="shared" si="4"/>
        <v>0.90147783251231528</v>
      </c>
      <c r="H34" s="68">
        <v>420</v>
      </c>
      <c r="I34" s="65">
        <f t="shared" si="5"/>
        <v>0.87142857142857144</v>
      </c>
      <c r="J34" s="38"/>
      <c r="K34" s="38"/>
      <c r="L34" s="38"/>
      <c r="M34" s="38" t="s">
        <v>56</v>
      </c>
      <c r="N34" s="38"/>
      <c r="O34" s="38"/>
      <c r="P34" s="38"/>
      <c r="Q34" s="67"/>
      <c r="R34" s="35"/>
    </row>
    <row r="35" spans="1:18">
      <c r="A35" s="34" t="s">
        <v>53</v>
      </c>
      <c r="B35" s="34"/>
      <c r="C35" s="34"/>
      <c r="D35" s="34"/>
      <c r="E35" s="68">
        <v>4730</v>
      </c>
      <c r="F35" s="38">
        <v>3350</v>
      </c>
      <c r="G35" s="65">
        <f t="shared" si="4"/>
        <v>0.70824524312896409</v>
      </c>
      <c r="H35" s="68">
        <v>4730</v>
      </c>
      <c r="I35" s="65">
        <f t="shared" si="5"/>
        <v>0.70824524312896409</v>
      </c>
      <c r="J35" s="38"/>
      <c r="K35" s="38"/>
      <c r="L35" s="38"/>
      <c r="M35" s="38"/>
      <c r="N35" s="38"/>
      <c r="O35" s="38"/>
      <c r="P35" s="38"/>
      <c r="Q35" s="67"/>
      <c r="R35" s="35"/>
    </row>
    <row r="36" spans="1:18">
      <c r="A36" s="22" t="s">
        <v>57</v>
      </c>
      <c r="B36" s="34"/>
      <c r="C36" s="34"/>
      <c r="D36" s="34"/>
      <c r="E36" s="38">
        <v>14371.3</v>
      </c>
      <c r="F36" s="58">
        <f>F28+F32</f>
        <v>13904.999999999998</v>
      </c>
      <c r="G36" s="65">
        <f t="shared" si="4"/>
        <v>0.96755338765456145</v>
      </c>
      <c r="H36" s="38">
        <v>14371.3</v>
      </c>
      <c r="I36" s="65">
        <f t="shared" si="5"/>
        <v>0.96755338765456145</v>
      </c>
      <c r="J36" s="38"/>
      <c r="K36" s="38"/>
      <c r="L36" s="38"/>
      <c r="M36" s="38"/>
      <c r="N36" s="38"/>
      <c r="O36" s="38"/>
      <c r="P36" s="38"/>
      <c r="Q36" s="67"/>
      <c r="R36" s="35"/>
    </row>
  </sheetData>
  <mergeCells count="2">
    <mergeCell ref="C3:C5"/>
    <mergeCell ref="D3:D5"/>
  </mergeCells>
  <pageMargins left="0.7" right="0.7" top="0.75" bottom="0.75" header="0.3" footer="0.3"/>
  <pageSetup paperSize="9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2017-01-16T05:05:54Z</dcterms:modified>
</cp:coreProperties>
</file>