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I35" i="1"/>
  <c r="G35"/>
  <c r="I34"/>
  <c r="G34"/>
  <c r="I33"/>
  <c r="G33"/>
  <c r="F32"/>
  <c r="I32" s="1"/>
  <c r="I31"/>
  <c r="G31"/>
  <c r="I30"/>
  <c r="G30"/>
  <c r="I29"/>
  <c r="G29"/>
  <c r="H28"/>
  <c r="F28"/>
  <c r="F36" s="1"/>
  <c r="E28"/>
  <c r="P27"/>
  <c r="J27"/>
  <c r="O25"/>
  <c r="I25"/>
  <c r="G25"/>
  <c r="O23"/>
  <c r="I23"/>
  <c r="G23"/>
  <c r="D23"/>
  <c r="L21"/>
  <c r="L19"/>
  <c r="K19"/>
  <c r="I18"/>
  <c r="G18"/>
  <c r="K18" s="1"/>
  <c r="L18" s="1"/>
  <c r="I17"/>
  <c r="G17"/>
  <c r="K17" s="1"/>
  <c r="L17" s="1"/>
  <c r="D17"/>
  <c r="I16"/>
  <c r="G16"/>
  <c r="K16" s="1"/>
  <c r="L16" s="1"/>
  <c r="D16"/>
  <c r="O15"/>
  <c r="Q15" s="1"/>
  <c r="I15"/>
  <c r="G15"/>
  <c r="K15" s="1"/>
  <c r="L15" s="1"/>
  <c r="D15"/>
  <c r="O14"/>
  <c r="Q14" s="1"/>
  <c r="I14"/>
  <c r="G14"/>
  <c r="K14" s="1"/>
  <c r="L14" s="1"/>
  <c r="D14"/>
  <c r="O13"/>
  <c r="I13"/>
  <c r="G13"/>
  <c r="K13" s="1"/>
  <c r="L13" s="1"/>
  <c r="D13"/>
  <c r="O9"/>
  <c r="Q9" s="1"/>
  <c r="I9"/>
  <c r="G9"/>
  <c r="K9" s="1"/>
  <c r="L9" s="1"/>
  <c r="D9"/>
  <c r="O6"/>
  <c r="Q6" s="1"/>
  <c r="Q27" s="1"/>
  <c r="R27" s="1"/>
  <c r="I6"/>
  <c r="G6"/>
  <c r="K6" s="1"/>
  <c r="K27" l="1"/>
  <c r="L27" s="1"/>
  <c r="L6"/>
  <c r="G36"/>
  <c r="I36"/>
  <c r="G28"/>
  <c r="I28"/>
  <c r="G32"/>
</calcChain>
</file>

<file path=xl/sharedStrings.xml><?xml version="1.0" encoding="utf-8"?>
<sst xmlns="http://schemas.openxmlformats.org/spreadsheetml/2006/main" count="78" uniqueCount="58">
  <si>
    <t>Информация</t>
  </si>
  <si>
    <t xml:space="preserve">  о выполнении основных социально-экономических показателей за январь 2017 года по Дубенскому району</t>
  </si>
  <si>
    <t>Наименование</t>
  </si>
  <si>
    <t>годовой прогноз</t>
  </si>
  <si>
    <t>выполнение годового прогноза</t>
  </si>
  <si>
    <t>С начала года</t>
  </si>
  <si>
    <t>в том числе за отчетный месяц</t>
  </si>
  <si>
    <t>показателей</t>
  </si>
  <si>
    <t>ед.</t>
  </si>
  <si>
    <t>прогноз</t>
  </si>
  <si>
    <t>ожид.</t>
  </si>
  <si>
    <t>%</t>
  </si>
  <si>
    <t>соответ.</t>
  </si>
  <si>
    <t>темп</t>
  </si>
  <si>
    <t xml:space="preserve">   кол-во балов</t>
  </si>
  <si>
    <t>факт</t>
  </si>
  <si>
    <t xml:space="preserve">% </t>
  </si>
  <si>
    <t>изм.</t>
  </si>
  <si>
    <t>вып.</t>
  </si>
  <si>
    <t>пер.пр.г.</t>
  </si>
  <si>
    <t>роста</t>
  </si>
  <si>
    <t>прог.</t>
  </si>
  <si>
    <t>% вып</t>
  </si>
  <si>
    <t>вып</t>
  </si>
  <si>
    <t>прогн.</t>
  </si>
  <si>
    <t>% вып.</t>
  </si>
  <si>
    <t>1.Собственные доходы,*</t>
  </si>
  <si>
    <t>т.р.</t>
  </si>
  <si>
    <t>2.Закуп молока,*</t>
  </si>
  <si>
    <t>т.</t>
  </si>
  <si>
    <t>общественным сектором</t>
  </si>
  <si>
    <t>3.Закуп мяса,**</t>
  </si>
  <si>
    <t>обшественным сектором</t>
  </si>
  <si>
    <t>4.Товарооборот,*</t>
  </si>
  <si>
    <t>5.Обьем отгруженной продукции,*</t>
  </si>
  <si>
    <t>6.Общ.площ.вед.жиль ,**</t>
  </si>
  <si>
    <t>кв.м</t>
  </si>
  <si>
    <t>7.Темп роста зар.платы,**</t>
  </si>
  <si>
    <t>8.Сохранность поголовья скота КРС в сельхозорганизациях и КФХ,**</t>
  </si>
  <si>
    <t>гол</t>
  </si>
  <si>
    <t>9.**Объем инвистиций в основной капитал (за исключением бюджетных средств).</t>
  </si>
  <si>
    <t>тыс.р.</t>
  </si>
  <si>
    <t>10.Оценка качества управления финансами и платежеспособности муниципальных образований</t>
  </si>
  <si>
    <t xml:space="preserve">  </t>
  </si>
  <si>
    <t>Реализация водки</t>
  </si>
  <si>
    <t>дал</t>
  </si>
  <si>
    <t>Реализация пива, всего(.)</t>
  </si>
  <si>
    <t>дал.</t>
  </si>
  <si>
    <t>в т.ч. мордовское</t>
  </si>
  <si>
    <t>ИТОГО:</t>
  </si>
  <si>
    <t>Поголовье скота,ус.гол</t>
  </si>
  <si>
    <t>Погол. общ сект КРС</t>
  </si>
  <si>
    <t>коров</t>
  </si>
  <si>
    <t>свиней</t>
  </si>
  <si>
    <t>Погол.скота усл.голов</t>
  </si>
  <si>
    <t>Личное подворье КРС</t>
  </si>
  <si>
    <t xml:space="preserve">    </t>
  </si>
  <si>
    <t xml:space="preserve">Условные головы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</si>
</sst>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%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11"/>
      <name val="Times New Roman"/>
      <family val="1"/>
      <charset val="204"/>
    </font>
    <font>
      <sz val="11"/>
      <name val="Arial Cyr"/>
      <family val="2"/>
      <charset val="204"/>
    </font>
    <font>
      <b/>
      <sz val="11"/>
      <name val="Arial Cyr"/>
      <charset val="204"/>
    </font>
    <font>
      <sz val="11"/>
      <name val="Arial Cyr"/>
      <charset val="204"/>
    </font>
    <font>
      <b/>
      <sz val="10"/>
      <name val="Arial Cyr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9">
    <xf numFmtId="0" fontId="0" fillId="0" borderId="0" xfId="0"/>
    <xf numFmtId="0" fontId="2" fillId="2" borderId="0" xfId="0" applyFont="1" applyFill="1"/>
    <xf numFmtId="0" fontId="0" fillId="2" borderId="0" xfId="0" applyFont="1" applyFill="1" applyBorder="1"/>
    <xf numFmtId="164" fontId="3" fillId="2" borderId="0" xfId="0" applyNumberFormat="1" applyFont="1" applyFill="1" applyBorder="1"/>
    <xf numFmtId="164" fontId="5" fillId="2" borderId="0" xfId="0" applyNumberFormat="1" applyFont="1" applyFill="1" applyBorder="1"/>
    <xf numFmtId="0" fontId="4" fillId="2" borderId="14" xfId="0" applyFont="1" applyFill="1" applyBorder="1" applyAlignment="1">
      <alignment wrapText="1"/>
    </xf>
    <xf numFmtId="0" fontId="5" fillId="2" borderId="0" xfId="0" applyFont="1" applyFill="1" applyBorder="1"/>
    <xf numFmtId="0" fontId="5" fillId="2" borderId="0" xfId="0" applyFont="1" applyFill="1"/>
    <xf numFmtId="0" fontId="6" fillId="2" borderId="0" xfId="0" applyFont="1" applyFill="1"/>
    <xf numFmtId="0" fontId="0" fillId="2" borderId="0" xfId="0" applyFont="1" applyFill="1"/>
    <xf numFmtId="0" fontId="6" fillId="2" borderId="7" xfId="0" applyFont="1" applyFill="1" applyBorder="1"/>
    <xf numFmtId="0" fontId="6" fillId="2" borderId="0" xfId="0" applyFont="1" applyFill="1" applyBorder="1"/>
    <xf numFmtId="0" fontId="6" fillId="2" borderId="1" xfId="0" applyFont="1" applyFill="1" applyBorder="1"/>
    <xf numFmtId="0" fontId="7" fillId="2" borderId="14" xfId="0" applyFont="1" applyFill="1" applyBorder="1"/>
    <xf numFmtId="0" fontId="3" fillId="2" borderId="14" xfId="0" applyFont="1" applyFill="1" applyBorder="1"/>
    <xf numFmtId="10" fontId="7" fillId="2" borderId="12" xfId="0" applyNumberFormat="1" applyFont="1" applyFill="1" applyBorder="1"/>
    <xf numFmtId="164" fontId="3" fillId="2" borderId="14" xfId="0" applyNumberFormat="1" applyFont="1" applyFill="1" applyBorder="1"/>
    <xf numFmtId="165" fontId="3" fillId="2" borderId="6" xfId="1" applyNumberFormat="1" applyFont="1" applyFill="1" applyBorder="1" applyAlignment="1" applyProtection="1"/>
    <xf numFmtId="0" fontId="3" fillId="0" borderId="14" xfId="0" applyFont="1" applyFill="1" applyBorder="1"/>
    <xf numFmtId="165" fontId="5" fillId="2" borderId="7" xfId="0" applyNumberFormat="1" applyFont="1" applyFill="1" applyBorder="1"/>
    <xf numFmtId="165" fontId="3" fillId="2" borderId="14" xfId="0" applyNumberFormat="1" applyFont="1" applyFill="1" applyBorder="1"/>
    <xf numFmtId="0" fontId="3" fillId="2" borderId="13" xfId="0" applyFont="1" applyFill="1" applyBorder="1"/>
    <xf numFmtId="0" fontId="7" fillId="2" borderId="0" xfId="0" applyFont="1" applyFill="1" applyBorder="1"/>
    <xf numFmtId="164" fontId="0" fillId="2" borderId="0" xfId="0" applyNumberFormat="1" applyFont="1" applyFill="1" applyBorder="1"/>
    <xf numFmtId="165" fontId="6" fillId="2" borderId="0" xfId="1" applyNumberFormat="1" applyFont="1" applyFill="1" applyBorder="1" applyAlignment="1" applyProtection="1"/>
    <xf numFmtId="0" fontId="7" fillId="2" borderId="0" xfId="0" applyFont="1" applyFill="1"/>
    <xf numFmtId="0" fontId="6" fillId="2" borderId="14" xfId="0" applyFont="1" applyFill="1" applyBorder="1"/>
    <xf numFmtId="0" fontId="5" fillId="2" borderId="7" xfId="0" applyFont="1" applyFill="1" applyBorder="1"/>
    <xf numFmtId="164" fontId="3" fillId="2" borderId="13" xfId="0" applyNumberFormat="1" applyFont="1" applyFill="1" applyBorder="1"/>
    <xf numFmtId="0" fontId="5" fillId="2" borderId="14" xfId="0" applyFont="1" applyFill="1" applyBorder="1"/>
    <xf numFmtId="165" fontId="5" fillId="2" borderId="14" xfId="0" applyNumberFormat="1" applyFont="1" applyFill="1" applyBorder="1"/>
    <xf numFmtId="0" fontId="3" fillId="2" borderId="12" xfId="0" applyFont="1" applyFill="1" applyBorder="1"/>
    <xf numFmtId="0" fontId="5" fillId="2" borderId="12" xfId="0" applyFont="1" applyFill="1" applyBorder="1"/>
    <xf numFmtId="0" fontId="8" fillId="2" borderId="0" xfId="0" applyFont="1" applyFill="1" applyBorder="1"/>
    <xf numFmtId="0" fontId="7" fillId="2" borderId="14" xfId="0" applyFont="1" applyFill="1" applyBorder="1" applyAlignment="1">
      <alignment wrapText="1"/>
    </xf>
    <xf numFmtId="0" fontId="7" fillId="2" borderId="7" xfId="0" applyFont="1" applyFill="1" applyBorder="1"/>
    <xf numFmtId="0" fontId="7" fillId="2" borderId="13" xfId="0" applyFont="1" applyFill="1" applyBorder="1" applyAlignment="1">
      <alignment wrapText="1"/>
    </xf>
    <xf numFmtId="0" fontId="7" fillId="2" borderId="13" xfId="0" applyFont="1" applyFill="1" applyBorder="1"/>
    <xf numFmtId="165" fontId="5" fillId="2" borderId="6" xfId="1" applyNumberFormat="1" applyFont="1" applyFill="1" applyBorder="1" applyAlignment="1" applyProtection="1"/>
    <xf numFmtId="10" fontId="5" fillId="2" borderId="7" xfId="0" applyNumberFormat="1" applyFont="1" applyFill="1" applyBorder="1"/>
    <xf numFmtId="0" fontId="5" fillId="2" borderId="5" xfId="0" applyFont="1" applyFill="1" applyBorder="1"/>
    <xf numFmtId="0" fontId="5" fillId="2" borderId="1" xfId="0" applyFont="1" applyFill="1" applyBorder="1"/>
    <xf numFmtId="0" fontId="5" fillId="2" borderId="16" xfId="0" applyFont="1" applyFill="1" applyBorder="1"/>
    <xf numFmtId="164" fontId="5" fillId="2" borderId="8" xfId="0" applyNumberFormat="1" applyFont="1" applyFill="1" applyBorder="1"/>
    <xf numFmtId="2" fontId="3" fillId="2" borderId="14" xfId="0" applyNumberFormat="1" applyFont="1" applyFill="1" applyBorder="1"/>
    <xf numFmtId="1" fontId="5" fillId="2" borderId="7" xfId="0" applyNumberFormat="1" applyFont="1" applyFill="1" applyBorder="1"/>
    <xf numFmtId="165" fontId="3" fillId="2" borderId="13" xfId="1" applyNumberFormat="1" applyFont="1" applyFill="1" applyBorder="1" applyAlignment="1" applyProtection="1"/>
    <xf numFmtId="165" fontId="3" fillId="2" borderId="7" xfId="1" applyNumberFormat="1" applyFont="1" applyFill="1" applyBorder="1" applyAlignment="1" applyProtection="1"/>
    <xf numFmtId="165" fontId="7" fillId="2" borderId="0" xfId="1" applyNumberFormat="1" applyFont="1" applyFill="1" applyBorder="1" applyAlignment="1" applyProtection="1"/>
    <xf numFmtId="10" fontId="0" fillId="2" borderId="0" xfId="0" applyNumberFormat="1" applyFont="1" applyFill="1" applyBorder="1"/>
    <xf numFmtId="165" fontId="5" fillId="2" borderId="14" xfId="1" applyNumberFormat="1" applyFont="1" applyFill="1" applyBorder="1" applyAlignment="1" applyProtection="1"/>
    <xf numFmtId="165" fontId="3" fillId="2" borderId="14" xfId="1" applyNumberFormat="1" applyFont="1" applyFill="1" applyBorder="1" applyAlignment="1" applyProtection="1"/>
    <xf numFmtId="0" fontId="5" fillId="2" borderId="6" xfId="0" applyFont="1" applyFill="1" applyBorder="1"/>
    <xf numFmtId="0" fontId="5" fillId="0" borderId="14" xfId="0" applyFont="1" applyFill="1" applyBorder="1"/>
    <xf numFmtId="0" fontId="6" fillId="2" borderId="9" xfId="0" applyFont="1" applyFill="1" applyBorder="1"/>
    <xf numFmtId="165" fontId="5" fillId="2" borderId="0" xfId="0" applyNumberFormat="1" applyFont="1" applyFill="1"/>
    <xf numFmtId="0" fontId="6" fillId="2" borderId="14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6" fillId="2" borderId="7" xfId="0" applyFont="1" applyFill="1" applyBorder="1" applyAlignment="1">
      <alignment wrapText="1"/>
    </xf>
    <xf numFmtId="0" fontId="9" fillId="2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 wrapText="1"/>
    </xf>
    <xf numFmtId="0" fontId="2" fillId="2" borderId="11" xfId="0" applyFont="1" applyFill="1" applyBorder="1" applyAlignment="1"/>
    <xf numFmtId="0" fontId="2" fillId="2" borderId="4" xfId="0" applyFont="1" applyFill="1" applyBorder="1" applyAlignment="1"/>
    <xf numFmtId="0" fontId="2" fillId="2" borderId="12" xfId="0" applyFont="1" applyFill="1" applyBorder="1" applyAlignmen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13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wrapText="1"/>
    </xf>
    <xf numFmtId="0" fontId="2" fillId="2" borderId="13" xfId="0" applyFont="1" applyFill="1" applyBorder="1"/>
    <xf numFmtId="0" fontId="2" fillId="2" borderId="11" xfId="0" applyFont="1" applyFill="1" applyBorder="1"/>
    <xf numFmtId="0" fontId="4" fillId="2" borderId="14" xfId="0" applyFont="1" applyFill="1" applyBorder="1"/>
    <xf numFmtId="0" fontId="10" fillId="2" borderId="14" xfId="0" applyFont="1" applyFill="1" applyBorder="1"/>
    <xf numFmtId="10" fontId="4" fillId="2" borderId="12" xfId="0" applyNumberFormat="1" applyFont="1" applyFill="1" applyBorder="1"/>
    <xf numFmtId="164" fontId="10" fillId="2" borderId="14" xfId="0" applyNumberFormat="1" applyFont="1" applyFill="1" applyBorder="1"/>
    <xf numFmtId="165" fontId="10" fillId="2" borderId="6" xfId="1" applyNumberFormat="1" applyFont="1" applyFill="1" applyBorder="1" applyAlignment="1" applyProtection="1"/>
    <xf numFmtId="0" fontId="10" fillId="0" borderId="14" xfId="0" applyFont="1" applyFill="1" applyBorder="1"/>
    <xf numFmtId="165" fontId="11" fillId="2" borderId="7" xfId="0" applyNumberFormat="1" applyFont="1" applyFill="1" applyBorder="1"/>
    <xf numFmtId="0" fontId="10" fillId="2" borderId="5" xfId="0" applyFont="1" applyFill="1" applyBorder="1"/>
    <xf numFmtId="164" fontId="10" fillId="2" borderId="1" xfId="0" applyNumberFormat="1" applyFont="1" applyFill="1" applyBorder="1"/>
    <xf numFmtId="165" fontId="10" fillId="2" borderId="14" xfId="0" applyNumberFormat="1" applyFont="1" applyFill="1" applyBorder="1"/>
    <xf numFmtId="0" fontId="10" fillId="2" borderId="13" xfId="0" applyFont="1" applyFill="1" applyBorder="1"/>
    <xf numFmtId="0" fontId="10" fillId="2" borderId="7" xfId="0" applyFont="1" applyFill="1" applyBorder="1"/>
    <xf numFmtId="0" fontId="2" fillId="2" borderId="14" xfId="0" applyFont="1" applyFill="1" applyBorder="1"/>
    <xf numFmtId="0" fontId="11" fillId="2" borderId="7" xfId="0" applyFont="1" applyFill="1" applyBorder="1"/>
    <xf numFmtId="0" fontId="2" fillId="2" borderId="14" xfId="0" applyFont="1" applyFill="1" applyBorder="1" applyAlignment="1">
      <alignment wrapText="1"/>
    </xf>
    <xf numFmtId="0" fontId="11" fillId="2" borderId="15" xfId="0" applyFont="1" applyFill="1" applyBorder="1"/>
    <xf numFmtId="164" fontId="10" fillId="2" borderId="13" xfId="0" applyNumberFormat="1" applyFont="1" applyFill="1" applyBorder="1"/>
    <xf numFmtId="0" fontId="11" fillId="2" borderId="14" xfId="0" applyFont="1" applyFill="1" applyBorder="1"/>
    <xf numFmtId="165" fontId="11" fillId="2" borderId="14" xfId="0" applyNumberFormat="1" applyFont="1" applyFill="1" applyBorder="1"/>
    <xf numFmtId="0" fontId="10" fillId="2" borderId="12" xfId="0" applyFont="1" applyFill="1" applyBorder="1"/>
    <xf numFmtId="0" fontId="11" fillId="2" borderId="12" xfId="0" applyFont="1" applyFill="1" applyBorder="1"/>
    <xf numFmtId="0" fontId="4" fillId="2" borderId="1" xfId="0" applyFont="1" applyFill="1" applyBorder="1"/>
    <xf numFmtId="0" fontId="4" fillId="2" borderId="1" xfId="0" applyFont="1" applyFill="1" applyBorder="1" applyAlignment="1">
      <alignment wrapText="1"/>
    </xf>
    <xf numFmtId="0" fontId="4" fillId="2" borderId="2" xfId="0" applyFont="1" applyFill="1" applyBorder="1"/>
    <xf numFmtId="0" fontId="4" fillId="2" borderId="7" xfId="0" applyFont="1" applyFill="1" applyBorder="1"/>
    <xf numFmtId="0" fontId="10" fillId="2" borderId="1" xfId="0" applyFont="1" applyFill="1" applyBorder="1"/>
    <xf numFmtId="0" fontId="4" fillId="2" borderId="7" xfId="0" applyFont="1" applyFill="1" applyBorder="1" applyAlignment="1">
      <alignment wrapText="1"/>
    </xf>
    <xf numFmtId="0" fontId="4" fillId="2" borderId="8" xfId="0" applyFont="1" applyFill="1" applyBorder="1"/>
    <xf numFmtId="0" fontId="10" fillId="2" borderId="16" xfId="0" applyFont="1" applyFill="1" applyBorder="1"/>
    <xf numFmtId="0" fontId="4" fillId="2" borderId="13" xfId="0" applyFont="1" applyFill="1" applyBorder="1" applyAlignment="1">
      <alignment wrapText="1"/>
    </xf>
    <xf numFmtId="0" fontId="4" fillId="2" borderId="11" xfId="0" applyFont="1" applyFill="1" applyBorder="1"/>
    <xf numFmtId="0" fontId="10" fillId="0" borderId="17" xfId="0" applyFont="1" applyBorder="1" applyAlignment="1">
      <alignment wrapText="1"/>
    </xf>
    <xf numFmtId="0" fontId="10" fillId="0" borderId="18" xfId="0" applyFont="1" applyBorder="1" applyAlignment="1">
      <alignment wrapText="1"/>
    </xf>
    <xf numFmtId="0" fontId="10" fillId="2" borderId="15" xfId="0" applyFont="1" applyFill="1" applyBorder="1"/>
    <xf numFmtId="0" fontId="4" fillId="2" borderId="6" xfId="0" applyFont="1" applyFill="1" applyBorder="1"/>
    <xf numFmtId="165" fontId="10" fillId="2" borderId="11" xfId="1" applyNumberFormat="1" applyFont="1" applyFill="1" applyBorder="1" applyAlignment="1" applyProtection="1"/>
    <xf numFmtId="0" fontId="4" fillId="2" borderId="13" xfId="0" applyFont="1" applyFill="1" applyBorder="1"/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41"/>
  <sheetViews>
    <sheetView tabSelected="1" workbookViewId="0">
      <selection activeCell="O16" sqref="O16"/>
    </sheetView>
  </sheetViews>
  <sheetFormatPr defaultRowHeight="15"/>
  <cols>
    <col min="1" max="1" width="23.5703125" style="8" customWidth="1"/>
    <col min="2" max="2" width="4.85546875" style="8" customWidth="1"/>
    <col min="3" max="3" width="7.85546875" style="8" customWidth="1"/>
    <col min="4" max="4" width="6.5703125" style="8" customWidth="1"/>
    <col min="5" max="5" width="5.5703125" style="8" customWidth="1"/>
    <col min="6" max="6" width="4.140625" style="8" customWidth="1"/>
    <col min="7" max="7" width="8.85546875" style="8" customWidth="1"/>
    <col min="8" max="8" width="6.7109375" style="8" customWidth="1"/>
    <col min="9" max="9" width="7.85546875" style="8" customWidth="1"/>
    <col min="10" max="10" width="4.28515625" style="8" customWidth="1"/>
    <col min="11" max="11" width="7.85546875" style="8" customWidth="1"/>
    <col min="12" max="12" width="8.28515625" style="8" customWidth="1"/>
    <col min="13" max="13" width="6.28515625" style="8" customWidth="1"/>
    <col min="14" max="14" width="6.42578125" style="8" customWidth="1"/>
    <col min="15" max="15" width="7.7109375" style="8" customWidth="1"/>
    <col min="16" max="16" width="4.28515625" style="8" customWidth="1"/>
    <col min="17" max="17" width="5.140625" style="8" customWidth="1"/>
    <col min="18" max="18" width="4.7109375" style="8" customWidth="1"/>
    <col min="19" max="19" width="9.140625" style="8"/>
    <col min="20" max="16384" width="9.140625" style="9"/>
  </cols>
  <sheetData>
    <row r="1" spans="1:25">
      <c r="A1" s="1"/>
      <c r="B1" s="1"/>
      <c r="C1" s="1"/>
      <c r="D1" s="1"/>
      <c r="E1" s="1"/>
      <c r="F1" s="1"/>
      <c r="G1" s="59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25">
      <c r="A2" s="59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25">
      <c r="A3" s="60" t="s">
        <v>2</v>
      </c>
      <c r="B3" s="61"/>
      <c r="C3" s="62" t="s">
        <v>3</v>
      </c>
      <c r="D3" s="62" t="s">
        <v>4</v>
      </c>
      <c r="E3" s="61"/>
      <c r="F3" s="63"/>
      <c r="G3" s="63" t="s">
        <v>5</v>
      </c>
      <c r="H3" s="63"/>
      <c r="I3" s="64"/>
      <c r="J3" s="64"/>
      <c r="K3" s="63"/>
      <c r="L3" s="65"/>
      <c r="M3" s="66"/>
      <c r="N3" s="64" t="s">
        <v>6</v>
      </c>
      <c r="O3" s="64"/>
      <c r="P3" s="67"/>
      <c r="Q3" s="68"/>
      <c r="R3" s="67"/>
      <c r="S3" s="11"/>
      <c r="T3" s="2"/>
      <c r="U3" s="2"/>
    </row>
    <row r="4" spans="1:25">
      <c r="A4" s="69" t="s">
        <v>7</v>
      </c>
      <c r="B4" s="70" t="s">
        <v>8</v>
      </c>
      <c r="C4" s="71"/>
      <c r="D4" s="71"/>
      <c r="E4" s="60" t="s">
        <v>9</v>
      </c>
      <c r="F4" s="60" t="s">
        <v>10</v>
      </c>
      <c r="G4" s="60" t="s">
        <v>11</v>
      </c>
      <c r="H4" s="60" t="s">
        <v>12</v>
      </c>
      <c r="I4" s="70" t="s">
        <v>13</v>
      </c>
      <c r="J4" s="72" t="s">
        <v>14</v>
      </c>
      <c r="K4" s="73"/>
      <c r="L4" s="74"/>
      <c r="M4" s="75" t="s">
        <v>9</v>
      </c>
      <c r="N4" s="75" t="s">
        <v>15</v>
      </c>
      <c r="O4" s="76" t="s">
        <v>16</v>
      </c>
      <c r="P4" s="67" t="s">
        <v>14</v>
      </c>
      <c r="Q4" s="68"/>
      <c r="R4" s="67"/>
      <c r="S4" s="11"/>
      <c r="T4" s="2"/>
      <c r="U4" s="2"/>
    </row>
    <row r="5" spans="1:25">
      <c r="A5" s="77"/>
      <c r="B5" s="78" t="s">
        <v>17</v>
      </c>
      <c r="C5" s="79"/>
      <c r="D5" s="79"/>
      <c r="E5" s="77"/>
      <c r="F5" s="77"/>
      <c r="G5" s="77" t="s">
        <v>18</v>
      </c>
      <c r="H5" s="69" t="s">
        <v>19</v>
      </c>
      <c r="I5" s="69" t="s">
        <v>20</v>
      </c>
      <c r="J5" s="77" t="s">
        <v>21</v>
      </c>
      <c r="K5" s="77" t="s">
        <v>15</v>
      </c>
      <c r="L5" s="77" t="s">
        <v>22</v>
      </c>
      <c r="M5" s="80"/>
      <c r="N5" s="80"/>
      <c r="O5" s="81" t="s">
        <v>23</v>
      </c>
      <c r="P5" s="67" t="s">
        <v>24</v>
      </c>
      <c r="Q5" s="68" t="s">
        <v>15</v>
      </c>
      <c r="R5" s="67" t="s">
        <v>25</v>
      </c>
      <c r="S5" s="11"/>
      <c r="T5" s="2"/>
      <c r="U5" s="2"/>
    </row>
    <row r="6" spans="1:25" s="25" customFormat="1">
      <c r="A6" s="5" t="s">
        <v>26</v>
      </c>
      <c r="B6" s="82" t="s">
        <v>27</v>
      </c>
      <c r="C6" s="83"/>
      <c r="D6" s="84"/>
      <c r="E6" s="85"/>
      <c r="F6" s="85"/>
      <c r="G6" s="86" t="e">
        <f>F6/E6</f>
        <v>#DIV/0!</v>
      </c>
      <c r="H6" s="87">
        <v>2735.4</v>
      </c>
      <c r="I6" s="88">
        <f>F6/H6</f>
        <v>0</v>
      </c>
      <c r="J6" s="89">
        <v>25</v>
      </c>
      <c r="K6" s="90" t="e">
        <f>J6*G6</f>
        <v>#DIV/0!</v>
      </c>
      <c r="L6" s="85" t="e">
        <f>K6-J6</f>
        <v>#DIV/0!</v>
      </c>
      <c r="M6" s="85">
        <v>2930.1</v>
      </c>
      <c r="N6" s="83">
        <v>3380.9</v>
      </c>
      <c r="O6" s="91">
        <f>N6/M6</f>
        <v>1.1538514043889287</v>
      </c>
      <c r="P6" s="92">
        <v>25</v>
      </c>
      <c r="Q6" s="85">
        <f>P6*O6</f>
        <v>28.846285109723219</v>
      </c>
      <c r="R6" s="93"/>
      <c r="S6" s="3"/>
      <c r="T6" s="22"/>
      <c r="U6" s="23"/>
      <c r="V6" s="23"/>
      <c r="W6" s="24"/>
      <c r="X6" s="23"/>
      <c r="Y6" s="24"/>
    </row>
    <row r="7" spans="1:25">
      <c r="A7" s="5" t="s">
        <v>28</v>
      </c>
      <c r="B7" s="94" t="s">
        <v>29</v>
      </c>
      <c r="C7" s="82"/>
      <c r="D7" s="84"/>
      <c r="E7" s="85"/>
      <c r="F7" s="85"/>
      <c r="G7" s="86"/>
      <c r="H7" s="87"/>
      <c r="I7" s="88"/>
      <c r="J7" s="67"/>
      <c r="K7" s="67"/>
      <c r="L7" s="85"/>
      <c r="M7" s="83"/>
      <c r="N7" s="83"/>
      <c r="O7" s="91"/>
      <c r="P7" s="83"/>
      <c r="Q7" s="85"/>
      <c r="R7" s="95"/>
      <c r="S7" s="3"/>
      <c r="T7" s="2"/>
      <c r="U7" s="23"/>
      <c r="V7" s="23"/>
      <c r="W7" s="24"/>
      <c r="X7" s="2"/>
      <c r="Y7" s="24"/>
    </row>
    <row r="8" spans="1:25">
      <c r="A8" s="96"/>
      <c r="B8" s="94" t="s">
        <v>29</v>
      </c>
      <c r="C8" s="94"/>
      <c r="D8" s="84"/>
      <c r="E8" s="85"/>
      <c r="F8" s="85"/>
      <c r="G8" s="86"/>
      <c r="H8" s="87"/>
      <c r="I8" s="88"/>
      <c r="J8" s="97"/>
      <c r="K8" s="98"/>
      <c r="L8" s="85"/>
      <c r="M8" s="99"/>
      <c r="N8" s="99"/>
      <c r="O8" s="100"/>
      <c r="P8" s="99"/>
      <c r="Q8" s="85"/>
      <c r="R8" s="95"/>
      <c r="S8" s="4"/>
      <c r="T8" s="2"/>
      <c r="U8" s="23"/>
      <c r="V8" s="23"/>
      <c r="W8" s="24"/>
      <c r="X8" s="2"/>
      <c r="Y8" s="24"/>
    </row>
    <row r="9" spans="1:25">
      <c r="A9" s="96" t="s">
        <v>30</v>
      </c>
      <c r="B9" s="94" t="s">
        <v>29</v>
      </c>
      <c r="C9" s="94">
        <v>15760</v>
      </c>
      <c r="D9" s="84">
        <f>F9/C9</f>
        <v>0</v>
      </c>
      <c r="E9" s="85"/>
      <c r="F9" s="85"/>
      <c r="G9" s="86" t="e">
        <f t="shared" ref="G9:G17" si="0">F9/E9</f>
        <v>#DIV/0!</v>
      </c>
      <c r="H9" s="87">
        <v>1382.8</v>
      </c>
      <c r="I9" s="88">
        <f>F9/H9</f>
        <v>0</v>
      </c>
      <c r="J9" s="101">
        <v>10</v>
      </c>
      <c r="K9" s="98" t="e">
        <f>J9*G9</f>
        <v>#DIV/0!</v>
      </c>
      <c r="L9" s="85" t="e">
        <f>K9-J9</f>
        <v>#DIV/0!</v>
      </c>
      <c r="M9" s="99">
        <v>1334</v>
      </c>
      <c r="N9" s="99">
        <v>1339.6</v>
      </c>
      <c r="O9" s="100">
        <f>N9/M9</f>
        <v>1.0041979010494753</v>
      </c>
      <c r="P9" s="83">
        <v>10</v>
      </c>
      <c r="Q9" s="85">
        <f>P9*O9</f>
        <v>10.041979010494753</v>
      </c>
      <c r="R9" s="95"/>
      <c r="S9" s="4"/>
      <c r="T9" s="2"/>
      <c r="U9" s="23"/>
      <c r="V9" s="23"/>
      <c r="W9" s="24"/>
      <c r="X9" s="2"/>
      <c r="Y9" s="24"/>
    </row>
    <row r="10" spans="1:25">
      <c r="A10" s="96"/>
      <c r="B10" s="94" t="s">
        <v>29</v>
      </c>
      <c r="C10" s="94"/>
      <c r="D10" s="84"/>
      <c r="E10" s="85"/>
      <c r="F10" s="85"/>
      <c r="G10" s="86"/>
      <c r="H10" s="87"/>
      <c r="I10" s="88"/>
      <c r="J10" s="102"/>
      <c r="K10" s="85"/>
      <c r="L10" s="85"/>
      <c r="M10" s="99"/>
      <c r="N10" s="99"/>
      <c r="O10" s="100"/>
      <c r="P10" s="99"/>
      <c r="Q10" s="85"/>
      <c r="R10" s="95"/>
      <c r="S10" s="4"/>
      <c r="T10" s="2"/>
      <c r="U10" s="23"/>
      <c r="V10" s="23"/>
      <c r="W10" s="24"/>
      <c r="X10" s="2"/>
      <c r="Y10" s="24"/>
    </row>
    <row r="11" spans="1:25">
      <c r="A11" s="5" t="s">
        <v>31</v>
      </c>
      <c r="B11" s="82" t="s">
        <v>29</v>
      </c>
      <c r="C11" s="82"/>
      <c r="D11" s="84"/>
      <c r="E11" s="85"/>
      <c r="F11" s="85"/>
      <c r="G11" s="86"/>
      <c r="H11" s="87"/>
      <c r="I11" s="88"/>
      <c r="J11" s="101"/>
      <c r="K11" s="85"/>
      <c r="L11" s="85"/>
      <c r="M11" s="83"/>
      <c r="N11" s="83"/>
      <c r="O11" s="91"/>
      <c r="P11" s="83"/>
      <c r="Q11" s="85"/>
      <c r="R11" s="95"/>
      <c r="S11" s="3"/>
      <c r="T11" s="2"/>
      <c r="U11" s="23"/>
      <c r="V11" s="23"/>
      <c r="W11" s="24"/>
      <c r="X11" s="2"/>
      <c r="Y11" s="24"/>
    </row>
    <row r="12" spans="1:25">
      <c r="A12" s="96"/>
      <c r="B12" s="94" t="s">
        <v>29</v>
      </c>
      <c r="C12" s="94"/>
      <c r="D12" s="84"/>
      <c r="E12" s="85"/>
      <c r="F12" s="85"/>
      <c r="G12" s="86"/>
      <c r="H12" s="87"/>
      <c r="I12" s="88"/>
      <c r="J12" s="102"/>
      <c r="K12" s="85"/>
      <c r="L12" s="85"/>
      <c r="M12" s="99"/>
      <c r="N12" s="99"/>
      <c r="O12" s="91"/>
      <c r="P12" s="99"/>
      <c r="Q12" s="85"/>
      <c r="R12" s="95"/>
      <c r="S12" s="4"/>
      <c r="T12" s="2"/>
      <c r="U12" s="23"/>
      <c r="V12" s="23"/>
      <c r="W12" s="24"/>
      <c r="X12" s="2"/>
      <c r="Y12" s="24"/>
    </row>
    <row r="13" spans="1:25">
      <c r="A13" s="96" t="s">
        <v>32</v>
      </c>
      <c r="B13" s="94" t="s">
        <v>29</v>
      </c>
      <c r="C13" s="94">
        <v>4550</v>
      </c>
      <c r="D13" s="84">
        <f>F13/C13</f>
        <v>0</v>
      </c>
      <c r="E13" s="85"/>
      <c r="F13" s="85"/>
      <c r="G13" s="86" t="e">
        <f t="shared" si="0"/>
        <v>#DIV/0!</v>
      </c>
      <c r="H13" s="87">
        <v>321.7</v>
      </c>
      <c r="I13" s="88">
        <f t="shared" ref="I13:I18" si="1">F13/H13</f>
        <v>0</v>
      </c>
      <c r="J13" s="101">
        <v>5</v>
      </c>
      <c r="K13" s="85" t="e">
        <f t="shared" ref="K13:K19" si="2">J13*G13</f>
        <v>#DIV/0!</v>
      </c>
      <c r="L13" s="85" t="e">
        <f t="shared" ref="L13:L21" si="3">K13-J13</f>
        <v>#DIV/0!</v>
      </c>
      <c r="M13" s="99">
        <v>347</v>
      </c>
      <c r="N13" s="99">
        <v>347.8</v>
      </c>
      <c r="O13" s="91">
        <f>N13/M13</f>
        <v>1.0023054755043228</v>
      </c>
      <c r="P13" s="99"/>
      <c r="Q13" s="85"/>
      <c r="R13" s="95"/>
      <c r="S13" s="4"/>
      <c r="T13" s="2"/>
      <c r="U13" s="23"/>
      <c r="V13" s="23"/>
      <c r="W13" s="24"/>
      <c r="X13" s="2"/>
      <c r="Y13" s="24"/>
    </row>
    <row r="14" spans="1:25">
      <c r="A14" s="5" t="s">
        <v>33</v>
      </c>
      <c r="B14" s="82" t="s">
        <v>27</v>
      </c>
      <c r="C14" s="82">
        <v>1148907</v>
      </c>
      <c r="D14" s="84">
        <f>F14/C14</f>
        <v>0</v>
      </c>
      <c r="E14" s="85"/>
      <c r="F14" s="85"/>
      <c r="G14" s="86" t="e">
        <f t="shared" si="0"/>
        <v>#DIV/0!</v>
      </c>
      <c r="H14" s="87">
        <v>72834</v>
      </c>
      <c r="I14" s="88">
        <f t="shared" si="1"/>
        <v>0</v>
      </c>
      <c r="J14" s="101">
        <v>5</v>
      </c>
      <c r="K14" s="85" t="e">
        <f t="shared" si="2"/>
        <v>#DIV/0!</v>
      </c>
      <c r="L14" s="85" t="e">
        <f t="shared" si="3"/>
        <v>#DIV/0!</v>
      </c>
      <c r="M14" s="83">
        <v>79791</v>
      </c>
      <c r="N14" s="83">
        <v>79885</v>
      </c>
      <c r="O14" s="91">
        <f>N14/M14</f>
        <v>1.0011780777280646</v>
      </c>
      <c r="P14" s="83">
        <v>5</v>
      </c>
      <c r="Q14" s="85">
        <f>P14*O14</f>
        <v>5.0058903886403225</v>
      </c>
      <c r="R14" s="95"/>
      <c r="S14" s="3"/>
      <c r="T14" s="33"/>
      <c r="U14" s="23"/>
      <c r="V14" s="23"/>
      <c r="W14" s="24"/>
      <c r="X14" s="2"/>
      <c r="Y14" s="24"/>
    </row>
    <row r="15" spans="1:25" ht="26.25">
      <c r="A15" s="5" t="s">
        <v>34</v>
      </c>
      <c r="B15" s="82" t="s">
        <v>27</v>
      </c>
      <c r="C15" s="103">
        <v>388656</v>
      </c>
      <c r="D15" s="84">
        <f>F15/C15</f>
        <v>0</v>
      </c>
      <c r="E15" s="85"/>
      <c r="F15" s="85"/>
      <c r="G15" s="86" t="e">
        <f t="shared" si="0"/>
        <v>#DIV/0!</v>
      </c>
      <c r="H15" s="87">
        <v>7000</v>
      </c>
      <c r="I15" s="88">
        <f t="shared" si="1"/>
        <v>0</v>
      </c>
      <c r="J15" s="101">
        <v>5</v>
      </c>
      <c r="K15" s="85" t="e">
        <f t="shared" si="2"/>
        <v>#DIV/0!</v>
      </c>
      <c r="L15" s="85" t="e">
        <f t="shared" si="3"/>
        <v>#DIV/0!</v>
      </c>
      <c r="M15" s="83">
        <v>7872</v>
      </c>
      <c r="N15" s="83">
        <v>15000</v>
      </c>
      <c r="O15" s="91">
        <f>N15/M15</f>
        <v>1.9054878048780488</v>
      </c>
      <c r="P15" s="83">
        <v>5</v>
      </c>
      <c r="Q15" s="85">
        <f>P15*O15</f>
        <v>9.5274390243902438</v>
      </c>
      <c r="R15" s="95"/>
      <c r="S15" s="3"/>
      <c r="T15" s="2"/>
      <c r="U15" s="23"/>
      <c r="V15" s="23"/>
      <c r="W15" s="24"/>
      <c r="X15" s="2"/>
      <c r="Y15" s="24"/>
    </row>
    <row r="16" spans="1:25">
      <c r="A16" s="104" t="s">
        <v>35</v>
      </c>
      <c r="B16" s="105" t="s">
        <v>36</v>
      </c>
      <c r="C16" s="106">
        <v>4100</v>
      </c>
      <c r="D16" s="84">
        <f>F16/C16</f>
        <v>0</v>
      </c>
      <c r="E16" s="85">
        <v>550</v>
      </c>
      <c r="F16" s="85"/>
      <c r="G16" s="86">
        <f t="shared" si="0"/>
        <v>0</v>
      </c>
      <c r="H16" s="87">
        <v>0</v>
      </c>
      <c r="I16" s="88" t="e">
        <f t="shared" si="1"/>
        <v>#DIV/0!</v>
      </c>
      <c r="J16" s="89">
        <v>10</v>
      </c>
      <c r="K16" s="85">
        <f t="shared" si="2"/>
        <v>0</v>
      </c>
      <c r="L16" s="85">
        <f t="shared" si="3"/>
        <v>-10</v>
      </c>
      <c r="M16" s="107"/>
      <c r="N16" s="107">
        <v>0</v>
      </c>
      <c r="O16" s="91"/>
      <c r="P16" s="107"/>
      <c r="Q16" s="85"/>
      <c r="R16" s="95"/>
      <c r="S16" s="3"/>
      <c r="T16" s="2"/>
      <c r="U16" s="23"/>
      <c r="V16" s="23"/>
      <c r="W16" s="24"/>
      <c r="X16" s="2"/>
      <c r="Y16" s="24"/>
    </row>
    <row r="17" spans="1:25" ht="15.75" thickBot="1">
      <c r="A17" s="108" t="s">
        <v>37</v>
      </c>
      <c r="B17" s="109" t="s">
        <v>29</v>
      </c>
      <c r="C17" s="106">
        <v>108</v>
      </c>
      <c r="D17" s="84">
        <f>F17/C17</f>
        <v>0</v>
      </c>
      <c r="E17" s="85"/>
      <c r="F17" s="85"/>
      <c r="G17" s="86" t="e">
        <f t="shared" si="0"/>
        <v>#DIV/0!</v>
      </c>
      <c r="H17" s="87"/>
      <c r="I17" s="88" t="e">
        <f t="shared" si="1"/>
        <v>#DIV/0!</v>
      </c>
      <c r="J17" s="110">
        <v>10</v>
      </c>
      <c r="K17" s="85" t="e">
        <f t="shared" si="2"/>
        <v>#DIV/0!</v>
      </c>
      <c r="L17" s="85" t="e">
        <f t="shared" si="3"/>
        <v>#DIV/0!</v>
      </c>
      <c r="M17" s="93"/>
      <c r="N17" s="93"/>
      <c r="O17" s="91"/>
      <c r="P17" s="93"/>
      <c r="Q17" s="85"/>
      <c r="R17" s="95"/>
      <c r="S17" s="3"/>
      <c r="T17" s="2"/>
      <c r="U17" s="23"/>
      <c r="V17" s="2"/>
      <c r="W17" s="24"/>
      <c r="X17" s="2"/>
      <c r="Y17" s="24"/>
    </row>
    <row r="18" spans="1:25" ht="52.5" thickBot="1">
      <c r="A18" s="111" t="s">
        <v>38</v>
      </c>
      <c r="B18" s="112" t="s">
        <v>39</v>
      </c>
      <c r="C18" s="106"/>
      <c r="D18" s="84"/>
      <c r="E18" s="113"/>
      <c r="F18" s="114"/>
      <c r="G18" s="86" t="e">
        <f>F18/E18</f>
        <v>#DIV/0!</v>
      </c>
      <c r="H18" s="87"/>
      <c r="I18" s="88" t="e">
        <f t="shared" si="1"/>
        <v>#DIV/0!</v>
      </c>
      <c r="J18" s="115">
        <v>15</v>
      </c>
      <c r="K18" s="85" t="e">
        <f t="shared" si="2"/>
        <v>#DIV/0!</v>
      </c>
      <c r="L18" s="85" t="e">
        <f t="shared" si="3"/>
        <v>#DIV/0!</v>
      </c>
      <c r="M18" s="92"/>
      <c r="N18" s="92"/>
      <c r="O18" s="91"/>
      <c r="P18" s="92"/>
      <c r="Q18" s="85"/>
      <c r="R18" s="95"/>
      <c r="S18" s="3"/>
      <c r="T18" s="2"/>
      <c r="U18" s="23"/>
      <c r="V18" s="2"/>
      <c r="W18" s="24"/>
      <c r="X18" s="2"/>
      <c r="Y18" s="24"/>
    </row>
    <row r="19" spans="1:25" ht="51.75">
      <c r="A19" s="5" t="s">
        <v>40</v>
      </c>
      <c r="B19" s="116" t="s">
        <v>41</v>
      </c>
      <c r="C19" s="106"/>
      <c r="D19" s="84"/>
      <c r="E19" s="85"/>
      <c r="F19" s="85"/>
      <c r="G19" s="117"/>
      <c r="H19" s="87"/>
      <c r="I19" s="88"/>
      <c r="J19" s="101"/>
      <c r="K19" s="85">
        <f t="shared" si="2"/>
        <v>0</v>
      </c>
      <c r="L19" s="85">
        <f t="shared" si="3"/>
        <v>0</v>
      </c>
      <c r="M19" s="83"/>
      <c r="N19" s="83"/>
      <c r="O19" s="91"/>
      <c r="P19" s="83"/>
      <c r="Q19" s="85"/>
      <c r="R19" s="95"/>
      <c r="S19" s="3"/>
      <c r="T19" s="2"/>
      <c r="U19" s="23"/>
      <c r="V19" s="2"/>
      <c r="W19" s="24"/>
      <c r="X19" s="2"/>
      <c r="Y19" s="24"/>
    </row>
    <row r="20" spans="1:25" ht="78" customHeight="1">
      <c r="A20" s="5" t="s">
        <v>42</v>
      </c>
      <c r="B20" s="94"/>
      <c r="C20" s="118"/>
      <c r="D20" s="84"/>
      <c r="E20" s="85"/>
      <c r="F20" s="85"/>
      <c r="G20" s="117"/>
      <c r="H20" s="87"/>
      <c r="I20" s="88"/>
      <c r="J20" s="102"/>
      <c r="K20" s="85"/>
      <c r="L20" s="85"/>
      <c r="M20" s="99"/>
      <c r="N20" s="99"/>
      <c r="O20" s="100" t="s">
        <v>43</v>
      </c>
      <c r="P20" s="99"/>
      <c r="Q20" s="85"/>
      <c r="R20" s="95"/>
      <c r="S20" s="4"/>
      <c r="T20" s="2"/>
      <c r="U20" s="23"/>
      <c r="V20" s="2"/>
      <c r="W20" s="24"/>
      <c r="X20" s="2"/>
      <c r="Y20" s="24"/>
    </row>
    <row r="21" spans="1:25">
      <c r="A21" s="5"/>
      <c r="B21" s="94"/>
      <c r="C21" s="118"/>
      <c r="D21" s="84"/>
      <c r="E21" s="85"/>
      <c r="F21" s="85"/>
      <c r="G21" s="117"/>
      <c r="H21" s="87"/>
      <c r="I21" s="88"/>
      <c r="J21" s="102"/>
      <c r="K21" s="85"/>
      <c r="L21" s="85">
        <f t="shared" si="3"/>
        <v>0</v>
      </c>
      <c r="M21" s="99"/>
      <c r="N21" s="99"/>
      <c r="O21" s="100"/>
      <c r="P21" s="99"/>
      <c r="Q21" s="85"/>
      <c r="R21" s="95"/>
      <c r="S21" s="4"/>
      <c r="T21" s="2"/>
      <c r="U21" s="23"/>
      <c r="V21" s="2"/>
      <c r="W21" s="24"/>
      <c r="X21" s="2"/>
      <c r="Y21" s="24"/>
    </row>
    <row r="22" spans="1:25">
      <c r="A22" s="34"/>
      <c r="B22" s="26"/>
      <c r="C22" s="37"/>
      <c r="D22" s="15"/>
      <c r="E22" s="16"/>
      <c r="F22" s="16"/>
      <c r="G22" s="38"/>
      <c r="H22" s="18"/>
      <c r="I22" s="19"/>
      <c r="J22" s="32"/>
      <c r="K22" s="16"/>
      <c r="L22" s="29"/>
      <c r="M22" s="29"/>
      <c r="N22" s="29"/>
      <c r="O22" s="30"/>
      <c r="P22" s="29"/>
      <c r="Q22" s="16"/>
      <c r="R22" s="27"/>
      <c r="S22" s="4"/>
      <c r="T22" s="2"/>
      <c r="U22" s="23"/>
      <c r="V22" s="2"/>
      <c r="W22" s="24"/>
      <c r="X22" s="2"/>
      <c r="Y22" s="24"/>
    </row>
    <row r="23" spans="1:25">
      <c r="A23" s="34" t="s">
        <v>44</v>
      </c>
      <c r="B23" s="13" t="s">
        <v>45</v>
      </c>
      <c r="C23" s="13">
        <v>6964</v>
      </c>
      <c r="D23" s="15">
        <f>F23/C23</f>
        <v>0</v>
      </c>
      <c r="E23" s="16"/>
      <c r="F23" s="16"/>
      <c r="G23" s="17" t="e">
        <f>F23/E23</f>
        <v>#DIV/0!</v>
      </c>
      <c r="H23" s="18">
        <v>541</v>
      </c>
      <c r="I23" s="19">
        <f>F23/H23</f>
        <v>0</v>
      </c>
      <c r="J23" s="31"/>
      <c r="K23" s="16"/>
      <c r="L23" s="14"/>
      <c r="M23" s="16">
        <v>541</v>
      </c>
      <c r="N23" s="14">
        <v>613</v>
      </c>
      <c r="O23" s="20">
        <f>N23/M23</f>
        <v>1.1330868761552679</v>
      </c>
      <c r="P23" s="14"/>
      <c r="Q23" s="16"/>
      <c r="R23" s="27"/>
      <c r="S23" s="3"/>
      <c r="T23" s="2"/>
      <c r="U23" s="23"/>
      <c r="V23" s="2"/>
      <c r="W23" s="24"/>
      <c r="X23" s="2"/>
      <c r="Y23" s="24"/>
    </row>
    <row r="24" spans="1:25" ht="30">
      <c r="A24" s="57" t="s">
        <v>46</v>
      </c>
      <c r="B24" s="12" t="s">
        <v>47</v>
      </c>
      <c r="C24" s="12"/>
      <c r="D24" s="15"/>
      <c r="E24" s="16"/>
      <c r="F24" s="16"/>
      <c r="G24" s="17"/>
      <c r="H24" s="18"/>
      <c r="I24" s="39"/>
      <c r="J24" s="40"/>
      <c r="K24" s="16"/>
      <c r="L24" s="41"/>
      <c r="M24" s="41"/>
      <c r="N24" s="41"/>
      <c r="O24" s="20"/>
      <c r="P24" s="29"/>
      <c r="Q24" s="16"/>
      <c r="R24" s="27"/>
      <c r="S24" s="4"/>
      <c r="T24" s="2"/>
      <c r="U24" s="2"/>
      <c r="V24" s="2"/>
      <c r="W24" s="24"/>
      <c r="X24" s="2"/>
      <c r="Y24" s="24"/>
    </row>
    <row r="25" spans="1:25" ht="29.25">
      <c r="A25" s="58" t="s">
        <v>48</v>
      </c>
      <c r="B25" s="10" t="s">
        <v>47</v>
      </c>
      <c r="C25" s="35">
        <v>6465</v>
      </c>
      <c r="D25" s="15"/>
      <c r="E25" s="16"/>
      <c r="F25" s="16"/>
      <c r="G25" s="17" t="e">
        <f>F25/E25</f>
        <v>#DIV/0!</v>
      </c>
      <c r="H25" s="18">
        <v>515</v>
      </c>
      <c r="I25" s="39">
        <f>F25/H25</f>
        <v>0</v>
      </c>
      <c r="J25" s="42"/>
      <c r="K25" s="16"/>
      <c r="L25" s="27"/>
      <c r="M25" s="41">
        <v>511</v>
      </c>
      <c r="N25" s="27">
        <v>580</v>
      </c>
      <c r="O25" s="20">
        <f>N25/M25</f>
        <v>1.1350293542074363</v>
      </c>
      <c r="P25" s="29"/>
      <c r="Q25" s="16"/>
      <c r="R25" s="27"/>
      <c r="S25" s="4"/>
      <c r="T25" s="2"/>
      <c r="U25" s="2"/>
      <c r="V25" s="2"/>
      <c r="W25" s="24"/>
      <c r="X25" s="2"/>
      <c r="Y25" s="24"/>
    </row>
    <row r="26" spans="1:25">
      <c r="A26" s="58" t="s">
        <v>11</v>
      </c>
      <c r="B26" s="10"/>
      <c r="C26" s="10">
        <v>40</v>
      </c>
      <c r="D26" s="10"/>
      <c r="E26" s="14"/>
      <c r="F26" s="16"/>
      <c r="G26" s="43"/>
      <c r="H26" s="44"/>
      <c r="I26" s="39"/>
      <c r="J26" s="42"/>
      <c r="K26" s="16"/>
      <c r="L26" s="27"/>
      <c r="M26" s="27"/>
      <c r="N26" s="45"/>
      <c r="O26" s="30"/>
      <c r="P26" s="29"/>
      <c r="Q26" s="16"/>
      <c r="R26" s="27"/>
      <c r="S26" s="4"/>
      <c r="T26" s="2"/>
      <c r="U26" s="2"/>
      <c r="V26" s="2"/>
      <c r="W26" s="24"/>
      <c r="X26" s="2"/>
      <c r="Y26" s="24"/>
    </row>
    <row r="27" spans="1:25" s="25" customFormat="1">
      <c r="A27" s="36" t="s">
        <v>49</v>
      </c>
      <c r="B27" s="37"/>
      <c r="C27" s="37"/>
      <c r="D27" s="37"/>
      <c r="E27" s="21"/>
      <c r="F27" s="21"/>
      <c r="G27" s="46"/>
      <c r="H27" s="21"/>
      <c r="I27" s="46"/>
      <c r="J27" s="28">
        <f>J6+J9+J13+J14+J15+J16+J17+J18</f>
        <v>85</v>
      </c>
      <c r="K27" s="28" t="e">
        <f>K6+K9+K13+K14+K15+K16+K17+K18</f>
        <v>#DIV/0!</v>
      </c>
      <c r="L27" s="46" t="e">
        <f>K27/J27</f>
        <v>#DIV/0!</v>
      </c>
      <c r="M27" s="21"/>
      <c r="N27" s="21"/>
      <c r="O27" s="20"/>
      <c r="P27" s="16">
        <f>P6+P9+P14+P15</f>
        <v>45</v>
      </c>
      <c r="Q27" s="16">
        <f>Q6+Q9+Q14+Q15</f>
        <v>53.42159353324854</v>
      </c>
      <c r="R27" s="47">
        <f>Q27/P27</f>
        <v>1.1871465229610787</v>
      </c>
      <c r="S27" s="3"/>
      <c r="T27" s="48"/>
      <c r="U27" s="2"/>
      <c r="V27" s="2"/>
      <c r="W27" s="24"/>
      <c r="X27" s="2"/>
      <c r="Y27" s="49"/>
    </row>
    <row r="28" spans="1:25">
      <c r="A28" s="56" t="s">
        <v>50</v>
      </c>
      <c r="B28" s="26"/>
      <c r="C28" s="26"/>
      <c r="D28" s="26"/>
      <c r="E28" s="29">
        <f>(E29-E30)*0.6+E30+E31*0.3</f>
        <v>10609.2</v>
      </c>
      <c r="F28" s="29">
        <f>(F29-F30)*0.6+F30+F31*0.3</f>
        <v>10384.899999999998</v>
      </c>
      <c r="G28" s="50">
        <f t="shared" ref="G28:G36" si="4">F28/E28</f>
        <v>0.97885797232590555</v>
      </c>
      <c r="H28" s="29">
        <f>(H29-H30)*0.6+H30+H31*0.3</f>
        <v>10609.2</v>
      </c>
      <c r="I28" s="50">
        <f t="shared" ref="I28:I36" si="5">F28/H28</f>
        <v>0.97885797232590555</v>
      </c>
      <c r="J28" s="29"/>
      <c r="K28" s="29"/>
      <c r="L28" s="51"/>
      <c r="M28" s="29"/>
      <c r="N28" s="29"/>
      <c r="O28" s="29"/>
      <c r="P28" s="29"/>
      <c r="Q28" s="52"/>
      <c r="R28" s="27"/>
      <c r="S28" s="6"/>
      <c r="T28" s="2"/>
      <c r="U28" s="2"/>
      <c r="V28" s="2"/>
      <c r="W28" s="24"/>
      <c r="X28" s="2"/>
      <c r="Y28" s="49"/>
    </row>
    <row r="29" spans="1:25">
      <c r="A29" s="56" t="s">
        <v>51</v>
      </c>
      <c r="B29" s="26" t="s">
        <v>39</v>
      </c>
      <c r="C29" s="26"/>
      <c r="D29" s="26"/>
      <c r="E29" s="29">
        <v>5502</v>
      </c>
      <c r="F29" s="29">
        <v>5626</v>
      </c>
      <c r="G29" s="50">
        <f t="shared" si="4"/>
        <v>1.0225372591784805</v>
      </c>
      <c r="H29" s="29">
        <v>5502</v>
      </c>
      <c r="I29" s="50">
        <f t="shared" si="5"/>
        <v>1.0225372591784805</v>
      </c>
      <c r="J29" s="29"/>
      <c r="K29" s="29"/>
      <c r="L29" s="29"/>
      <c r="M29" s="29"/>
      <c r="N29" s="29"/>
      <c r="O29" s="29"/>
      <c r="P29" s="29"/>
      <c r="Q29" s="52"/>
      <c r="R29" s="27"/>
      <c r="S29" s="6"/>
      <c r="T29" s="2"/>
      <c r="U29" s="2"/>
      <c r="V29" s="2"/>
      <c r="W29" s="24"/>
      <c r="X29" s="2"/>
      <c r="Y29" s="49"/>
    </row>
    <row r="30" spans="1:25">
      <c r="A30" s="56" t="s">
        <v>52</v>
      </c>
      <c r="B30" s="26" t="s">
        <v>39</v>
      </c>
      <c r="C30" s="26"/>
      <c r="D30" s="26"/>
      <c r="E30" s="29">
        <v>2208</v>
      </c>
      <c r="F30" s="29">
        <v>2098</v>
      </c>
      <c r="G30" s="50">
        <f t="shared" si="4"/>
        <v>0.9501811594202898</v>
      </c>
      <c r="H30" s="29">
        <v>2208</v>
      </c>
      <c r="I30" s="50">
        <f t="shared" si="5"/>
        <v>0.9501811594202898</v>
      </c>
      <c r="J30" s="29"/>
      <c r="K30" s="29"/>
      <c r="L30" s="29"/>
      <c r="M30" s="29"/>
      <c r="N30" s="29"/>
      <c r="O30" s="29"/>
      <c r="P30" s="29"/>
      <c r="Q30" s="52"/>
      <c r="R30" s="27"/>
      <c r="S30" s="6"/>
      <c r="T30" s="2"/>
      <c r="U30" s="2"/>
      <c r="V30" s="2"/>
      <c r="W30" s="24"/>
      <c r="X30" s="2"/>
      <c r="Y30" s="49"/>
    </row>
    <row r="31" spans="1:25">
      <c r="A31" s="56" t="s">
        <v>53</v>
      </c>
      <c r="B31" s="26" t="s">
        <v>39</v>
      </c>
      <c r="C31" s="26"/>
      <c r="D31" s="26"/>
      <c r="E31" s="29">
        <v>21416</v>
      </c>
      <c r="F31" s="29">
        <v>20567</v>
      </c>
      <c r="G31" s="50">
        <f t="shared" si="4"/>
        <v>0.96035674262233839</v>
      </c>
      <c r="H31" s="29">
        <v>21416</v>
      </c>
      <c r="I31" s="50">
        <f t="shared" si="5"/>
        <v>0.96035674262233839</v>
      </c>
      <c r="J31" s="29"/>
      <c r="K31" s="29"/>
      <c r="L31" s="29"/>
      <c r="M31" s="29"/>
      <c r="N31" s="29"/>
      <c r="O31" s="29"/>
      <c r="P31" s="29"/>
      <c r="Q31" s="52"/>
      <c r="R31" s="27"/>
      <c r="S31" s="6"/>
      <c r="T31" s="2"/>
      <c r="U31" s="2"/>
      <c r="V31" s="2"/>
      <c r="W31" s="24"/>
      <c r="X31" s="2"/>
      <c r="Y31" s="49"/>
    </row>
    <row r="32" spans="1:25">
      <c r="A32" s="56" t="s">
        <v>54</v>
      </c>
      <c r="B32" s="26"/>
      <c r="C32" s="26"/>
      <c r="D32" s="26"/>
      <c r="E32" s="29">
        <v>4167.3</v>
      </c>
      <c r="F32" s="29">
        <f>(F33-F34)*0.6+F34+F35*0.3</f>
        <v>2771.3999999999996</v>
      </c>
      <c r="G32" s="50">
        <f t="shared" si="4"/>
        <v>0.66503491469296661</v>
      </c>
      <c r="H32" s="29">
        <v>4167.3</v>
      </c>
      <c r="I32" s="50">
        <f t="shared" si="5"/>
        <v>0.66503491469296661</v>
      </c>
      <c r="J32" s="29"/>
      <c r="K32" s="29"/>
      <c r="L32" s="29"/>
      <c r="M32" s="29"/>
      <c r="N32" s="29"/>
      <c r="O32" s="29"/>
      <c r="P32" s="29"/>
      <c r="Q32" s="52"/>
      <c r="R32" s="27"/>
      <c r="S32" s="6"/>
      <c r="T32" s="2"/>
      <c r="U32" s="2"/>
    </row>
    <row r="33" spans="1:21">
      <c r="A33" s="56" t="s">
        <v>55</v>
      </c>
      <c r="B33" s="26"/>
      <c r="C33" s="26"/>
      <c r="D33" s="26"/>
      <c r="E33" s="53">
        <v>3528</v>
      </c>
      <c r="F33" s="29">
        <v>3100</v>
      </c>
      <c r="G33" s="50">
        <f t="shared" si="4"/>
        <v>0.87868480725623588</v>
      </c>
      <c r="H33" s="53">
        <v>3528</v>
      </c>
      <c r="I33" s="50">
        <f t="shared" si="5"/>
        <v>0.87868480725623588</v>
      </c>
      <c r="J33" s="29"/>
      <c r="K33" s="29"/>
      <c r="L33" s="29"/>
      <c r="M33" s="29"/>
      <c r="N33" s="29"/>
      <c r="O33" s="29"/>
      <c r="P33" s="29"/>
      <c r="Q33" s="52"/>
      <c r="R33" s="27"/>
      <c r="S33" s="6"/>
      <c r="T33" s="2"/>
      <c r="U33" s="2"/>
    </row>
    <row r="34" spans="1:21">
      <c r="A34" s="56" t="s">
        <v>52</v>
      </c>
      <c r="B34" s="26"/>
      <c r="C34" s="26"/>
      <c r="D34" s="26"/>
      <c r="E34" s="53">
        <v>397</v>
      </c>
      <c r="F34" s="29">
        <v>366</v>
      </c>
      <c r="G34" s="50">
        <f t="shared" si="4"/>
        <v>0.92191435768261965</v>
      </c>
      <c r="H34" s="53">
        <v>397</v>
      </c>
      <c r="I34" s="50">
        <f t="shared" si="5"/>
        <v>0.92191435768261965</v>
      </c>
      <c r="J34" s="29"/>
      <c r="K34" s="29"/>
      <c r="L34" s="29"/>
      <c r="M34" s="29" t="s">
        <v>56</v>
      </c>
      <c r="N34" s="29"/>
      <c r="O34" s="29"/>
      <c r="P34" s="29"/>
      <c r="Q34" s="52"/>
      <c r="R34" s="27"/>
      <c r="S34" s="6"/>
      <c r="T34" s="2"/>
      <c r="U34" s="2"/>
    </row>
    <row r="35" spans="1:21">
      <c r="A35" s="56" t="s">
        <v>53</v>
      </c>
      <c r="B35" s="26"/>
      <c r="C35" s="26"/>
      <c r="D35" s="26"/>
      <c r="E35" s="53">
        <v>4730</v>
      </c>
      <c r="F35" s="29">
        <v>2550</v>
      </c>
      <c r="G35" s="50">
        <f t="shared" si="4"/>
        <v>0.53911205073995772</v>
      </c>
      <c r="H35" s="53">
        <v>4730</v>
      </c>
      <c r="I35" s="50">
        <f t="shared" si="5"/>
        <v>0.53911205073995772</v>
      </c>
      <c r="J35" s="29"/>
      <c r="K35" s="29"/>
      <c r="L35" s="29"/>
      <c r="M35" s="29"/>
      <c r="N35" s="29"/>
      <c r="O35" s="29"/>
      <c r="P35" s="29"/>
      <c r="Q35" s="52"/>
      <c r="R35" s="27"/>
      <c r="S35" s="6"/>
      <c r="T35" s="2"/>
      <c r="U35" s="2"/>
    </row>
    <row r="36" spans="1:21">
      <c r="A36" s="34" t="s">
        <v>57</v>
      </c>
      <c r="B36" s="26"/>
      <c r="C36" s="26"/>
      <c r="D36" s="26"/>
      <c r="E36" s="29">
        <v>14371.3</v>
      </c>
      <c r="F36" s="41">
        <f>F28+F32</f>
        <v>13156.299999999997</v>
      </c>
      <c r="G36" s="50">
        <f t="shared" si="4"/>
        <v>0.91545650010785373</v>
      </c>
      <c r="H36" s="29">
        <v>14371.3</v>
      </c>
      <c r="I36" s="50">
        <f t="shared" si="5"/>
        <v>0.91545650010785373</v>
      </c>
      <c r="J36" s="29"/>
      <c r="K36" s="29"/>
      <c r="L36" s="29"/>
      <c r="M36" s="29"/>
      <c r="N36" s="29"/>
      <c r="O36" s="29"/>
      <c r="P36" s="29"/>
      <c r="Q36" s="52"/>
      <c r="R36" s="27"/>
      <c r="S36" s="6"/>
      <c r="T36" s="2"/>
      <c r="U36" s="2"/>
    </row>
    <row r="37" spans="1:21">
      <c r="A37" s="54"/>
      <c r="E37" s="27"/>
      <c r="F37" s="27"/>
      <c r="G37" s="50"/>
      <c r="H37" s="27"/>
      <c r="I37" s="50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21">
      <c r="E38" s="7"/>
      <c r="F38" s="7"/>
      <c r="G38" s="7"/>
      <c r="H38" s="7"/>
      <c r="I38" s="55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21">
      <c r="F39" s="6"/>
      <c r="H39" s="6"/>
    </row>
    <row r="40" spans="1:21">
      <c r="F40" s="6"/>
      <c r="H40" s="6"/>
    </row>
    <row r="41" spans="1:21">
      <c r="F41" s="6"/>
      <c r="H41" s="6"/>
    </row>
  </sheetData>
  <mergeCells count="2">
    <mergeCell ref="C3:C5"/>
    <mergeCell ref="D3:D5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2017-02-27T07:43:44Z</dcterms:modified>
</cp:coreProperties>
</file>