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СВОД!$A$1:$P$6</definedName>
  </definedNames>
  <calcPr calcId="124519"/>
</workbook>
</file>

<file path=xl/calcChain.xml><?xml version="1.0" encoding="utf-8"?>
<calcChain xmlns="http://schemas.openxmlformats.org/spreadsheetml/2006/main">
  <c r="O206" i="16"/>
  <c r="J188"/>
  <c r="O188"/>
  <c r="J170"/>
  <c r="J151"/>
  <c r="J150"/>
  <c r="J148"/>
  <c r="J144"/>
  <c r="J141"/>
  <c r="J128"/>
  <c r="J122"/>
  <c r="J117"/>
  <c r="J118"/>
  <c r="J116"/>
  <c r="J66"/>
  <c r="J65"/>
  <c r="J48"/>
  <c r="J30"/>
  <c r="G13"/>
  <c r="H13"/>
  <c r="H7"/>
  <c r="G7"/>
  <c r="N235"/>
  <c r="N236" s="1"/>
  <c r="O215" s="1"/>
  <c r="N234"/>
  <c r="N233"/>
  <c r="N231"/>
  <c r="N230"/>
  <c r="N229"/>
  <c r="N228"/>
  <c r="N227"/>
  <c r="N226"/>
  <c r="N224"/>
  <c r="N223"/>
  <c r="N222"/>
  <c r="N221"/>
  <c r="N220"/>
  <c r="N219"/>
  <c r="I219"/>
  <c r="J219" s="1"/>
  <c r="N218"/>
  <c r="J218"/>
  <c r="I218"/>
  <c r="N217"/>
  <c r="I217"/>
  <c r="J217" s="1"/>
  <c r="N216"/>
  <c r="J216"/>
  <c r="I216"/>
  <c r="N215"/>
  <c r="G215"/>
  <c r="I215" s="1"/>
  <c r="J215" s="1"/>
  <c r="E215"/>
  <c r="N213"/>
  <c r="N212"/>
  <c r="N211"/>
  <c r="I210"/>
  <c r="J210" s="1"/>
  <c r="N209"/>
  <c r="I209"/>
  <c r="J209" s="1"/>
  <c r="N208"/>
  <c r="I208"/>
  <c r="J208" s="1"/>
  <c r="N207"/>
  <c r="J207"/>
  <c r="I207"/>
  <c r="I206"/>
  <c r="E206"/>
  <c r="J206" s="1"/>
  <c r="N214" l="1"/>
  <c r="N204"/>
  <c r="J204"/>
  <c r="I204"/>
  <c r="N203"/>
  <c r="I203"/>
  <c r="J203" s="1"/>
  <c r="N202"/>
  <c r="I202"/>
  <c r="J202" s="1"/>
  <c r="N201"/>
  <c r="I201"/>
  <c r="J201" s="1"/>
  <c r="N200"/>
  <c r="I200"/>
  <c r="E200"/>
  <c r="N198"/>
  <c r="I198"/>
  <c r="J198" s="1"/>
  <c r="N197"/>
  <c r="I197"/>
  <c r="J197" s="1"/>
  <c r="N196"/>
  <c r="I196"/>
  <c r="J196" s="1"/>
  <c r="N195"/>
  <c r="J195"/>
  <c r="I195"/>
  <c r="N194"/>
  <c r="N199" s="1"/>
  <c r="I194"/>
  <c r="E194"/>
  <c r="J194" s="1"/>
  <c r="N192"/>
  <c r="I192"/>
  <c r="J192" s="1"/>
  <c r="N191"/>
  <c r="I191"/>
  <c r="J191" s="1"/>
  <c r="N190"/>
  <c r="I190"/>
  <c r="J190" s="1"/>
  <c r="N189"/>
  <c r="J189"/>
  <c r="I189"/>
  <c r="N188"/>
  <c r="N193" s="1"/>
  <c r="I188"/>
  <c r="E188"/>
  <c r="I186"/>
  <c r="J186" s="1"/>
  <c r="I185"/>
  <c r="N184"/>
  <c r="I184"/>
  <c r="J184" s="1"/>
  <c r="N183"/>
  <c r="I183"/>
  <c r="J183" s="1"/>
  <c r="N182"/>
  <c r="G182"/>
  <c r="I182" s="1"/>
  <c r="E182"/>
  <c r="N180"/>
  <c r="N179"/>
  <c r="N178"/>
  <c r="N177"/>
  <c r="N176"/>
  <c r="N174"/>
  <c r="I174"/>
  <c r="J174" s="1"/>
  <c r="N173"/>
  <c r="I173"/>
  <c r="N172"/>
  <c r="I172"/>
  <c r="J172" s="1"/>
  <c r="N171"/>
  <c r="I171"/>
  <c r="J171" s="1"/>
  <c r="H170"/>
  <c r="G170"/>
  <c r="E170"/>
  <c r="N168"/>
  <c r="N167"/>
  <c r="N166"/>
  <c r="N164"/>
  <c r="N163"/>
  <c r="N162"/>
  <c r="N161"/>
  <c r="N160"/>
  <c r="N159"/>
  <c r="N158"/>
  <c r="N157"/>
  <c r="N156"/>
  <c r="N155"/>
  <c r="N154"/>
  <c r="N153"/>
  <c r="N152"/>
  <c r="I152"/>
  <c r="J152" s="1"/>
  <c r="N151"/>
  <c r="I151"/>
  <c r="N150"/>
  <c r="I150"/>
  <c r="N149"/>
  <c r="I149"/>
  <c r="J149" s="1"/>
  <c r="N148"/>
  <c r="H148"/>
  <c r="I148" s="1"/>
  <c r="E148"/>
  <c r="I145"/>
  <c r="J145" s="1"/>
  <c r="I144"/>
  <c r="N143"/>
  <c r="I143"/>
  <c r="J143" s="1"/>
  <c r="I142"/>
  <c r="J142" s="1"/>
  <c r="N141"/>
  <c r="H141"/>
  <c r="G141"/>
  <c r="E141"/>
  <c r="N139"/>
  <c r="N138"/>
  <c r="N137"/>
  <c r="N136"/>
  <c r="N135"/>
  <c r="N134"/>
  <c r="N133"/>
  <c r="N132"/>
  <c r="I132"/>
  <c r="J132" s="1"/>
  <c r="N131"/>
  <c r="I131"/>
  <c r="J131" s="1"/>
  <c r="N130"/>
  <c r="I130"/>
  <c r="J130" s="1"/>
  <c r="N129"/>
  <c r="I129"/>
  <c r="J129" s="1"/>
  <c r="N128"/>
  <c r="I128"/>
  <c r="E128"/>
  <c r="N126"/>
  <c r="I126"/>
  <c r="J126" s="1"/>
  <c r="N125"/>
  <c r="I125"/>
  <c r="J125" s="1"/>
  <c r="N124"/>
  <c r="I124"/>
  <c r="J124" s="1"/>
  <c r="N123"/>
  <c r="I123"/>
  <c r="J123" s="1"/>
  <c r="N122"/>
  <c r="N127" s="1"/>
  <c r="H122"/>
  <c r="G122"/>
  <c r="E122"/>
  <c r="N120"/>
  <c r="I120"/>
  <c r="J120" s="1"/>
  <c r="N119"/>
  <c r="I119"/>
  <c r="J119" s="1"/>
  <c r="N118"/>
  <c r="I118"/>
  <c r="N117"/>
  <c r="I117"/>
  <c r="N116"/>
  <c r="N121" s="1"/>
  <c r="H116"/>
  <c r="G116"/>
  <c r="E116"/>
  <c r="N114"/>
  <c r="I114"/>
  <c r="J114" s="1"/>
  <c r="N113"/>
  <c r="I113"/>
  <c r="J113" s="1"/>
  <c r="N112"/>
  <c r="I112"/>
  <c r="J112" s="1"/>
  <c r="N111"/>
  <c r="I111"/>
  <c r="J111" s="1"/>
  <c r="N110"/>
  <c r="I110"/>
  <c r="E110"/>
  <c r="N109"/>
  <c r="I109"/>
  <c r="J109" s="1"/>
  <c r="N108"/>
  <c r="I108"/>
  <c r="J108" s="1"/>
  <c r="N107"/>
  <c r="I107"/>
  <c r="J107" s="1"/>
  <c r="N106"/>
  <c r="I106"/>
  <c r="J106" s="1"/>
  <c r="N105"/>
  <c r="I105"/>
  <c r="E105"/>
  <c r="N104"/>
  <c r="I104"/>
  <c r="J104" s="1"/>
  <c r="N103"/>
  <c r="I103"/>
  <c r="J103" s="1"/>
  <c r="N102"/>
  <c r="I102"/>
  <c r="J102" s="1"/>
  <c r="N101"/>
  <c r="I101"/>
  <c r="J101" s="1"/>
  <c r="N100"/>
  <c r="I100"/>
  <c r="E100"/>
  <c r="N99"/>
  <c r="I99"/>
  <c r="J99" s="1"/>
  <c r="N98"/>
  <c r="G98"/>
  <c r="N97"/>
  <c r="G97"/>
  <c r="I97" s="1"/>
  <c r="J97" s="1"/>
  <c r="N96"/>
  <c r="I96"/>
  <c r="J96" s="1"/>
  <c r="N95"/>
  <c r="D95"/>
  <c r="C95"/>
  <c r="G63"/>
  <c r="N93"/>
  <c r="I93"/>
  <c r="J93" s="1"/>
  <c r="N92"/>
  <c r="I92"/>
  <c r="J92" s="1"/>
  <c r="N91"/>
  <c r="I91"/>
  <c r="J91" s="1"/>
  <c r="N90"/>
  <c r="I90"/>
  <c r="J90" s="1"/>
  <c r="N89"/>
  <c r="N94" s="1"/>
  <c r="I89"/>
  <c r="E89"/>
  <c r="N86"/>
  <c r="N85"/>
  <c r="N84"/>
  <c r="N83"/>
  <c r="N82"/>
  <c r="N81"/>
  <c r="N80"/>
  <c r="N79"/>
  <c r="N78"/>
  <c r="N77"/>
  <c r="N74"/>
  <c r="N73"/>
  <c r="N72"/>
  <c r="N71"/>
  <c r="N70"/>
  <c r="N69"/>
  <c r="N68"/>
  <c r="N67"/>
  <c r="I67"/>
  <c r="J67" s="1"/>
  <c r="N66"/>
  <c r="I66"/>
  <c r="N65"/>
  <c r="I65"/>
  <c r="N64"/>
  <c r="I64"/>
  <c r="J64" s="1"/>
  <c r="N63"/>
  <c r="I63"/>
  <c r="E63"/>
  <c r="N61"/>
  <c r="I61"/>
  <c r="J61" s="1"/>
  <c r="N60"/>
  <c r="I60"/>
  <c r="J60" s="1"/>
  <c r="N59"/>
  <c r="I59"/>
  <c r="J59" s="1"/>
  <c r="N58"/>
  <c r="I58"/>
  <c r="J58" s="1"/>
  <c r="N57"/>
  <c r="N62" s="1"/>
  <c r="I57"/>
  <c r="E57"/>
  <c r="N55"/>
  <c r="I55"/>
  <c r="J55" s="1"/>
  <c r="N54"/>
  <c r="I54"/>
  <c r="J54" s="1"/>
  <c r="N53"/>
  <c r="I53"/>
  <c r="J53" s="1"/>
  <c r="N52"/>
  <c r="I52"/>
  <c r="J52" s="1"/>
  <c r="N51"/>
  <c r="N56" s="1"/>
  <c r="I51"/>
  <c r="E51"/>
  <c r="I49"/>
  <c r="J49" s="1"/>
  <c r="N48"/>
  <c r="I48"/>
  <c r="N47"/>
  <c r="I47"/>
  <c r="J47" s="1"/>
  <c r="N46"/>
  <c r="I46"/>
  <c r="J46" s="1"/>
  <c r="N45"/>
  <c r="N50" s="1"/>
  <c r="I45"/>
  <c r="E45"/>
  <c r="N43"/>
  <c r="I43"/>
  <c r="J43" s="1"/>
  <c r="N42"/>
  <c r="I42"/>
  <c r="J42" s="1"/>
  <c r="N41"/>
  <c r="I41"/>
  <c r="J41" s="1"/>
  <c r="N40"/>
  <c r="I40"/>
  <c r="J40" s="1"/>
  <c r="N39"/>
  <c r="N44" s="1"/>
  <c r="G39"/>
  <c r="I39" s="1"/>
  <c r="E39"/>
  <c r="J39" s="1"/>
  <c r="N37"/>
  <c r="I37"/>
  <c r="J37" s="1"/>
  <c r="N36"/>
  <c r="I36"/>
  <c r="N35"/>
  <c r="I35"/>
  <c r="J35" s="1"/>
  <c r="N34"/>
  <c r="I34"/>
  <c r="J34" s="1"/>
  <c r="N33"/>
  <c r="N38" s="1"/>
  <c r="I33"/>
  <c r="E33"/>
  <c r="N31"/>
  <c r="I31"/>
  <c r="J31" s="1"/>
  <c r="N30"/>
  <c r="I30"/>
  <c r="N29"/>
  <c r="I29"/>
  <c r="J29" s="1"/>
  <c r="N28"/>
  <c r="I28"/>
  <c r="J28" s="1"/>
  <c r="N27"/>
  <c r="N32" s="1"/>
  <c r="G27"/>
  <c r="I27" s="1"/>
  <c r="E27"/>
  <c r="N25"/>
  <c r="N24"/>
  <c r="N23"/>
  <c r="I23"/>
  <c r="J23" s="1"/>
  <c r="N22"/>
  <c r="I22"/>
  <c r="N21"/>
  <c r="I21"/>
  <c r="J21" s="1"/>
  <c r="N20"/>
  <c r="I20"/>
  <c r="J20" s="1"/>
  <c r="N19"/>
  <c r="I19"/>
  <c r="E19"/>
  <c r="N17"/>
  <c r="I17"/>
  <c r="J17" s="1"/>
  <c r="N16"/>
  <c r="I16"/>
  <c r="J16" s="1"/>
  <c r="N15"/>
  <c r="I15"/>
  <c r="J15" s="1"/>
  <c r="N14"/>
  <c r="I14"/>
  <c r="J14" s="1"/>
  <c r="N13"/>
  <c r="I13"/>
  <c r="E13"/>
  <c r="N11"/>
  <c r="I11"/>
  <c r="N10"/>
  <c r="I10"/>
  <c r="I9"/>
  <c r="J9" s="1"/>
  <c r="N8"/>
  <c r="I8"/>
  <c r="J8" s="1"/>
  <c r="N7"/>
  <c r="I7"/>
  <c r="E7"/>
  <c r="J10" l="1"/>
  <c r="J11"/>
  <c r="J7"/>
  <c r="J22"/>
  <c r="J36"/>
  <c r="J200"/>
  <c r="N205"/>
  <c r="O200" s="1"/>
  <c r="O194"/>
  <c r="J13"/>
  <c r="O13" s="1"/>
  <c r="N26"/>
  <c r="N88"/>
  <c r="N115"/>
  <c r="J89"/>
  <c r="O89" s="1"/>
  <c r="J185"/>
  <c r="J19"/>
  <c r="O19" s="1"/>
  <c r="J57"/>
  <c r="I122"/>
  <c r="O122" s="1"/>
  <c r="I141"/>
  <c r="N187"/>
  <c r="J45"/>
  <c r="O45" s="1"/>
  <c r="J51"/>
  <c r="J33"/>
  <c r="J100"/>
  <c r="J105"/>
  <c r="J110"/>
  <c r="I116"/>
  <c r="O116" s="1"/>
  <c r="O128"/>
  <c r="I170"/>
  <c r="N181"/>
  <c r="E95"/>
  <c r="J27"/>
  <c r="N147"/>
  <c r="N169"/>
  <c r="J182"/>
  <c r="N12"/>
  <c r="O7" s="1"/>
  <c r="O27"/>
  <c r="O39"/>
  <c r="O182"/>
  <c r="J173"/>
  <c r="I98"/>
  <c r="J98" s="1"/>
  <c r="I95"/>
  <c r="J63"/>
  <c r="O57"/>
  <c r="O51"/>
  <c r="O33"/>
  <c r="J95" l="1"/>
  <c r="O95" s="1"/>
  <c r="O148"/>
  <c r="O63"/>
  <c r="O141"/>
  <c r="O170"/>
</calcChain>
</file>

<file path=xl/sharedStrings.xml><?xml version="1.0" encoding="utf-8"?>
<sst xmlns="http://schemas.openxmlformats.org/spreadsheetml/2006/main" count="566" uniqueCount="302">
  <si>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</si>
  <si>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</si>
  <si>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</si>
  <si>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</si>
  <si>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</si>
  <si>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</si>
  <si>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</si>
  <si>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</si>
  <si>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</si>
  <si>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</si>
  <si>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</si>
  <si>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</si>
  <si>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</si>
  <si>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</si>
  <si>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</si>
  <si>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</si>
  <si>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</si>
  <si>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</si>
  <si>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</si>
  <si>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</si>
  <si>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</si>
  <si>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</si>
  <si>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</si>
  <si>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</si>
  <si>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</si>
  <si>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</si>
  <si>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</si>
  <si>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</si>
  <si>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</si>
  <si>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</si>
  <si>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</si>
  <si>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</si>
  <si>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</si>
  <si>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</si>
  <si>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</si>
  <si>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</si>
  <si>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</si>
  <si>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</si>
  <si>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</si>
  <si>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</si>
  <si>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</si>
  <si>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</si>
  <si>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</si>
  <si>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</si>
  <si>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</si>
  <si>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</si>
  <si>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</si>
  <si>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</si>
  <si>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</si>
  <si>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</si>
  <si>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</si>
  <si>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</si>
  <si>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</si>
  <si>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</si>
  <si>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</si>
  <si>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</si>
  <si>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</si>
  <si>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2018 год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</si>
  <si>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</si>
  <si>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</si>
  <si>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</si>
  <si>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Целевое значение на 2018 г.</t>
  </si>
  <si>
    <t>Фактическое значение за 2018 г.</t>
  </si>
  <si>
    <t>Приложение 2</t>
  </si>
  <si>
    <t>Муниципальная программа развития малого и среднего предпринимательства в Дубенском муниципальном районе Республики Мордовия на 2015-2020 гг.</t>
  </si>
  <si>
    <t>Число субъектов малого и среднего предпринимательства, ед.</t>
  </si>
  <si>
    <t xml:space="preserve">Программа на 2018 год показала себя  как высокоэффективная программа. Выполнено больше половины запланированных мероприятий. Остальные запланированные мероприятия  в связи с  отсутствием финансирования перенесены  на дальнейшие прогнозные сроки. </t>
  </si>
  <si>
    <t xml:space="preserve"> Выполнено больше половины запланированных мероприятий. Остальные запланированные мероприятия  в связи с  отсутствием финансирования перенесены  на дальнейшие прогнозные сроки.  </t>
  </si>
  <si>
    <t>Кол-во занятых в малом и среднем предпринимательстве,человек</t>
  </si>
  <si>
    <t>Оборот предприятий малого и среднего бизнеса, млн руб</t>
  </si>
  <si>
    <t>4003,1</t>
  </si>
  <si>
    <t>Муниципальная программа "Энергоэффективность и энергосбережение в Дубенском муниципальном районе Республики Мордовия"  на 2016-2020 гг.</t>
  </si>
  <si>
    <t xml:space="preserve"> </t>
  </si>
  <si>
    <t>Уровень реализации муниципальной программы в 2018году  призан не эффективным (0%)</t>
  </si>
  <si>
    <t xml:space="preserve"> В связи с отсутсвием финансирования запланированные мероприятия не выполнены.</t>
  </si>
  <si>
    <t>Муниципальная программа " Развитие муниципальной службы в администрации Дубенского муниципального района Республики Мордовия  на 2015-2020гг."</t>
  </si>
  <si>
    <t>Доля вакантных должностей муниципальной службы, замещаемых на основе назначения из кадрового резерва (не менее)</t>
  </si>
  <si>
    <t xml:space="preserve">Программа на 2018 год показала себя  как высокоэффективная </t>
  </si>
  <si>
    <t>В целом все мероприятия выполнены</t>
  </si>
  <si>
    <t>Доля вакантных должностей муниципальной службы, замещаемых на основе конкурса (не менее)</t>
  </si>
  <si>
    <t>Доля специалистов в возрасте до 30 лет, имеющих стаж муниципальной службы более трех лет (не менее)</t>
  </si>
  <si>
    <t>Число муниципальных служащих, направленных на профессиональную переподготовку (не менее)</t>
  </si>
  <si>
    <t>Число муниципальных служащих, прошедших повышение квалификации (не менее)</t>
  </si>
  <si>
    <t xml:space="preserve"> Доля граждан, доверяющих муниципальным служащим (не менее)
</t>
  </si>
  <si>
    <t xml:space="preserve">Доля граждан, отмечающих невнимательность и грубость муниципальных служащих </t>
  </si>
  <si>
    <t>Муниципальная программа " Повышение качества государственных и муниципальных услуг в  Дубенском муниципальном  районе Республики Мордовия" на 2015-2020гг.</t>
  </si>
  <si>
    <t>Уровень удовлетворенности граждан качеством предоставления муниципальных услуг</t>
  </si>
  <si>
    <t xml:space="preserve">Программа на 2018 год показала себя  как высокоэффективная программа.  </t>
  </si>
  <si>
    <t xml:space="preserve">Доля граждан, имеющих доступ к получению муниципальных услуг по принципу «одного окна» по месту пребывания, в том числе в многофункциональных центрах
Доля граждан, имеющих доступ к получению муниципальных услуг по принципу «одного окна» по месту пребывания, в том числе в многофункциональных центрах
Доля граждан, имеющих доступ к получению муниципальных услуг по принципу «одного окна» по месту пребывания, в том числе в многофункциональных центрах
</t>
  </si>
  <si>
    <t>Доля граждан, использующих механизм получения муниципальных услуг в электронной форме</t>
  </si>
  <si>
    <t>Сокращение времени ожидания в очереди при обращении заявителя в орган местного самоуправления для получения муниципальных услуг</t>
  </si>
  <si>
    <t>Снижение среднего числа обращений представителей бизне-сообщества в орган местного самоуправления для получения одной муниципальной услуги, связанной со сферой предпринимательской деятельности</t>
  </si>
  <si>
    <t>Муниципальная программа " Реализация молодежной политики и патриотического воспитания в Дубенском муниципальном районе на 2016-2020 годы"</t>
  </si>
  <si>
    <t>доля молодежи, вовлеченной в деятельность детских и молодежных общественных объединений, от общего числа молодежи</t>
  </si>
  <si>
    <t>Программа на 2018 год показала высокоэффективный  уровень.</t>
  </si>
  <si>
    <t>доля молодежи, вовлеченной в волонтерскую (добровольческую) деятельность, от общего числа молодежи</t>
  </si>
  <si>
    <t>доля молодых людей, участвующих в программах и проектах в сфере поддержки талантливой молодежи, от общего числа молодежи</t>
  </si>
  <si>
    <t>доля молодых людей, вовлеченных в деятельность структур, реализующих молодежную политику, от общего числа молодежи</t>
  </si>
  <si>
    <t>доля молодых людей, вовлеченных в военно-патриотическую деятельность</t>
  </si>
  <si>
    <t>Муниципальная программа "Развитие физической культуры и спорта в Дубенском муниципальном районе на 2016-2020 годы "</t>
  </si>
  <si>
    <t>Удельный вес населения систематически занимающихся физической культурой и спортом  (%)</t>
  </si>
  <si>
    <t xml:space="preserve"> Привлечение к участию в районных соревнованиях (человек, участников)</t>
  </si>
  <si>
    <t>Привлечение детей и подростков к занятиям в специализированных учреждениях спортивной направленности (человек, участников)</t>
  </si>
  <si>
    <t>Подготовка спортсменов массового разряда,    (человек, участников)</t>
  </si>
  <si>
    <t>Муниципальная программа " Управление муниципальным имуществом и земельными ресурсами" в Дубенском муниципальном районе Республики Мордовия на 2016-2020 годы</t>
  </si>
  <si>
    <t>Количество объектов, по которым проведена оценка рыночной стоимости, в том числе земельных участков, недвижимого имущества</t>
  </si>
  <si>
    <t>Программа на 2018 год признана высокоэффективной.</t>
  </si>
  <si>
    <t>Количество сформированных и поставленных на кадастровый учет земельных участков</t>
  </si>
  <si>
    <t>Количество договоров аренды муниципального недвижимого имущества</t>
  </si>
  <si>
    <t>Количество заключенных договоров купли-продажи муниципального имущества</t>
  </si>
  <si>
    <t>Муниципальная программа Дубенского муниципального района Республики Мордовия "Модернизация и реформирование жилищно-коммунального хозяйства Дубенского муниципального района Республики Мордовия на 2016-2020 годы."</t>
  </si>
  <si>
    <t>Объем потерь коммунальных ресурсовв централизованных системах водоснабжения,  водоотведения к уровню 2017г., в том числе:холодное водоснабжение</t>
  </si>
  <si>
    <t>В связи с отсутствием финансирования мероприятия не выполнены. Программа признана неэффективной</t>
  </si>
  <si>
    <t>В связи с отсутствием финансирования мероприятия не выполнены</t>
  </si>
  <si>
    <t>Количество аварий и инцедентов при выработке, транспортировке и распределении коммунального ресурса,% к уровню 2017 года,в том числе:системы централизованного водоснабжения, системы водоотведения</t>
  </si>
  <si>
    <t>Износ коммунальной инфраструктуры,%</t>
  </si>
  <si>
    <t>Муниципальная программа " Гармонизация межнациональных и межконфессиональных отношений в Дубенском муниципальном районе на 2016-2020 годы"</t>
  </si>
  <si>
    <t>Доля граждан, положительно оценивающих состояние межнациональных отношений, в общем количестве жителей Дубенского муниципального района</t>
  </si>
  <si>
    <t>Программа на 2018 год показала  себя как высокоэффективная. При отсутствиии затрат выполнены все мероприятия.</t>
  </si>
  <si>
    <t>Уровень толерантного отношения к представителям другой национальности</t>
  </si>
  <si>
    <t>Численность участников мероприятий, направленных на этнокультурное развитие народов России и поддержку языкового многообразия</t>
  </si>
  <si>
    <t>количество мероприятий регионального и районного значения, проведенных в районе и направленных на гармонизацию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напряженности,</t>
  </si>
  <si>
    <t xml:space="preserve">  </t>
  </si>
  <si>
    <t>Муниципальная программа "Развитие культуры в Дубенском муниципальном районе на 2016-2020 годы"</t>
  </si>
  <si>
    <t>Уровень удовлетворенности населения качеством предоставления государственных и муниципальных услуг в сфере культуры, от общего числа опрошенных</t>
  </si>
  <si>
    <t>Программа на 2018 год показала высокий уровень  эффективности.</t>
  </si>
  <si>
    <t>Доля объектов культурного наследия, находящихся в удовлетворительном состоянии, в общем количестве объектов культурного наследия федерального, регионального и местного (муниципального) значения:</t>
  </si>
  <si>
    <t>Соотношение средней 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</t>
  </si>
  <si>
    <t>Увеличение количества  детей, обучающихся в  учреждении дополнительного образования Дубенского муниципального района</t>
  </si>
  <si>
    <t>Доля специалистов  муниципальных учреждений культуры, прошедших профессиональную переподготовку или повышение квалификации, от общего числа работников культуры</t>
  </si>
  <si>
    <t>Подпрограмма "Культура"</t>
  </si>
  <si>
    <t>Количество мероприятий проводимых, организациями культурно-досугового типа</t>
  </si>
  <si>
    <t>Количество муниципальных библиотек</t>
  </si>
  <si>
    <t>Число пользователей библиотек</t>
  </si>
  <si>
    <t>Число посетителей библиотек</t>
  </si>
  <si>
    <t>Количество библиографических записей</t>
  </si>
  <si>
    <t>Удельный вес населения, участвующего в платных культурно-досуговых мероприятиях, проводимых учреждениями культуры</t>
  </si>
  <si>
    <t>Доля  библиотек, оснащенных компьютерами, в общем количестве библиотек</t>
  </si>
  <si>
    <t>Количество объектов культурного наследия, находящихся на территории Республики Мордовия, с утвержденными границами территории и предметами охраны</t>
  </si>
  <si>
    <t>Количество объектов культурного наследия, находящихся на территории Республики Мордовия, с утвержденными границами зон охраны</t>
  </si>
  <si>
    <t>Количество фестивалей и конкурсов народного творчества, проводимых в районе</t>
  </si>
  <si>
    <t>Доля учащихся детских школ искусств в творческих мероприятиях (доля участников от общего числа обучающихся детей)</t>
  </si>
  <si>
    <t>количество участия в конкурсах и фестивалях международного и межрегионального значения.</t>
  </si>
  <si>
    <t>Увеличение численности участников культурно-досуговых мероприятий</t>
  </si>
  <si>
    <t>Подпрограмма "Туризм"</t>
  </si>
  <si>
    <t>Объем предоставленных экскурсионных услуг жителям и гостям Дубенского муниципального района</t>
  </si>
  <si>
    <t>Количество вновь сформированных и апробированных туристических маршрутов</t>
  </si>
  <si>
    <t>Рост числа занятых в туристической деятельности  (от общего числа населения)</t>
  </si>
  <si>
    <t>Число публикаций о туризме в Дубенском муниципальном районе на официальных Интернет-портале и в средствах массовой информации</t>
  </si>
  <si>
    <t>Подпрограмма "Обеспечение условий  реализации муниципальной программы"</t>
  </si>
  <si>
    <t>Доля муниципальных служащих отдела культуры и туризма управления по социальной работе администрации Дубенского муниципального района, прошедших повышение квалификации в течение последних 3 лет</t>
  </si>
  <si>
    <t>Укомплектованность должностей муниципальных служащих отдела культуры и туризма управления по социальной работе администрации Дубенского муниципального района</t>
  </si>
  <si>
    <t>Муниципальная программа "Развитие автомобильных дорог общего пользования местного значения Дубенского муниципального района на 2016-2022гг."</t>
  </si>
  <si>
    <t>протяженность сети автомобильных дорог общегопользования  местного значения на территории Дубенского муниципального района Республики Мордовия</t>
  </si>
  <si>
    <t>Программа на 2018 год показала удовлетворительный уровень  эффективности.</t>
  </si>
  <si>
    <t>Все мероприятия выполнены</t>
  </si>
  <si>
    <t>объемы ввода в эксплуатацию после строительства и реконструкции автомобильных дорог общего пользования местного значения Дубенского муниципального района Республики Мордовия</t>
  </si>
  <si>
    <t>Прирост протяженности сети автомобильных дорог общего пользования местного значения в результате строительства новых автомобильных дорог Дубенского муниципального района Республики Мордовия</t>
  </si>
  <si>
    <t xml:space="preserve">Прирост протяженности  автомобильных дорог общего пользования местного значения Дубенского муниципального района соответствующих нормативным требованиям к транспортно-эксплуатацилнным показателям в результате реконструкции автомобильных дорог </t>
  </si>
  <si>
    <t>Общая протяженность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текущего года</t>
  </si>
  <si>
    <t>Муниципальная программа "Развитие системы образования  Дубенского муниципального района" на 2016-2020 годы.</t>
  </si>
  <si>
    <t>Программа показала высокий уровень эффективности.</t>
  </si>
  <si>
    <t>Все мероприятия выполнены, а финансовые средства использованы  в соответствиии с програмными мероприятиями</t>
  </si>
  <si>
    <t>Подпрограмма "Дошкольное образование"</t>
  </si>
  <si>
    <t>Доля детей 0-3 лет, получающих дошкольную образовательную услугу от числа обратившихся</t>
  </si>
  <si>
    <t>Подпрограмма "Общее и дополнительное образование"</t>
  </si>
  <si>
    <t>Доля общеобразовательных учреждений, соответствующих современным требованиям обучения, в общей численности общеобразовательных учреждений</t>
  </si>
  <si>
    <t>Доля детей в возрасте 5-18 лет,получающих услуги по дополнительному образованию в учреждениях дополнительного образованиядетей,в общей численности детей данной возрастной группы</t>
  </si>
  <si>
    <t>Подпрограмма "Общие мероприятия развития системы образования"</t>
  </si>
  <si>
    <t>Доля детей, охваченных мероприятиями муниципального,регионального,всероссийского уровня,в общей численности детей в возрасте от 6 до 18 лет</t>
  </si>
  <si>
    <t>Доля детей в возрасте от 12 до 18 лет, охваченных оздоровительной кампанией</t>
  </si>
  <si>
    <t>Доля педагогических работников образовательных организаций,имеющих квалификацию высшей и первой категории</t>
  </si>
  <si>
    <t>Муниципальная программа " Жилище"  Дубенского муниципального района Республики Мордовия  на 2016-2020 гг.</t>
  </si>
  <si>
    <t>Годовой объем ввода жилья всего: тыс.кв. метров общей площади жилья</t>
  </si>
  <si>
    <t>Уровень реализации муниципальной программы показал себя как неэффективный, в связи с отстутствием финансирования мероприятия не выполнены</t>
  </si>
  <si>
    <t>Мероприятия программы не выполнены в связи с отсутствием финансирования</t>
  </si>
  <si>
    <t>Годовой объем ввода жилья экономического класса</t>
  </si>
  <si>
    <t>обеспеченность населения жильем</t>
  </si>
  <si>
    <t>доля ветхого и аварийного жилья в жилищном фонде</t>
  </si>
  <si>
    <t>подпрограмма "Обеспечение жильем молодых семей" на 2015-2020 годы</t>
  </si>
  <si>
    <t>молодые семьи, улучшившие жилищные условия с помощью соц.выплаты</t>
  </si>
  <si>
    <t>Подпрограмма  в 2017 году показала себя как высокоэффективная</t>
  </si>
  <si>
    <t>все мероприятия выполнены</t>
  </si>
  <si>
    <t>Муниципальная программа " Противодействие коррупции в органах местного самоуправления  Дубенского  муниципального  района Республики Мордовия" на 2016-2020гг.</t>
  </si>
  <si>
    <t>Количество проведенных заседаний межведомственной комиссии по противодействию коррупции администрации Дубенского муниципального района</t>
  </si>
  <si>
    <t>Программа на 2018 год показала себя как высокоэффективная, все мероприятия выполнены без финансирования.</t>
  </si>
  <si>
    <t>Доля нормативно-правовых актов,подвергнутых антикоррупционной экспертизе на стадии разработки их проектов</t>
  </si>
  <si>
    <t>обеспечение проведения ротации муниципальныхслужащих муниципального района в 2016-2019 годах</t>
  </si>
  <si>
    <t>доля муниципальных служащих,прошедших повышение квалификации</t>
  </si>
  <si>
    <t>обеспеченность методическими материалами по вопросам совершенствования деятельности по противодействию коррупции</t>
  </si>
  <si>
    <t>доля муниципальных учреждений, с которыми проведены антикоррупционные мероприятия</t>
  </si>
  <si>
    <t>уровень удовлетворенности граждан качеством предоставления государственных и муниципальных услуг</t>
  </si>
  <si>
    <t>доля граждан, имеющих доступ к получению гос.и муниципальных услуг по принципу одного окна</t>
  </si>
  <si>
    <t>доля органов местного самоуправления Дубенского муниципального района обеспечивших прозрачность деятельности в сфере организации и проведения  закупок товаров, работ и услуг</t>
  </si>
  <si>
    <t>доля органов местного самоуправления обеспечивших олнение информацией своих сайтов</t>
  </si>
  <si>
    <t>полнота реализации контрольных проверок,предусмотренных программой</t>
  </si>
  <si>
    <t>доля органов местного самоуправления обеспечивающих наполнение информацией своих официальных сайтов</t>
  </si>
  <si>
    <t>Муниципальная программа " Профилактика правонарушений на территории Дубенского муниципального района Республики Мордовия на 2016-2020гг."</t>
  </si>
  <si>
    <t>количество образовательных организаций, оснащенных кнопкой тревожной сигнализации</t>
  </si>
  <si>
    <t xml:space="preserve">  В целом муниципальную программу  за 2018 год можно считать эффективной.</t>
  </si>
  <si>
    <t>количество проведенных массовых мероприятий, оснащенных рамками металлодетекторов</t>
  </si>
  <si>
    <t>установка систем видеонаблюдения в образовательных организациях</t>
  </si>
  <si>
    <t>Муниципальная программа " Развитие сельского хозяйства и регулирования рынков сельскохозяйственной продукции, сырья и продовольствия  в  Дубенском муниципальном  районе Республики Мордовия" на 2013-2020гг.</t>
  </si>
  <si>
    <t>Индекс производства продукции сельского хозяйства в хозяйствах всех категорий (в сопоставимых ценах), в % к предыдущему году</t>
  </si>
  <si>
    <t xml:space="preserve">Программа на 2018 год показала себя как эффективная. </t>
  </si>
  <si>
    <t>Индекс производства продукции растениеводства (в сопоставимых ценах), в % к предыдущему году</t>
  </si>
  <si>
    <t>Индекс производства продукции животноводства (в сопоставимых ценах), в % к предыдущему году</t>
  </si>
  <si>
    <t>Индекс физического объема инвестиций в основной капитал сельского хозяйства в % к предыдущему году</t>
  </si>
  <si>
    <t>Рентабельность сельскохозяйственных организаций (с учетом субсидий)</t>
  </si>
  <si>
    <t>Среднемесячная номинальная заработная плата в сельском хозяйстве (по сельхозпредприятиям, не относящимся к субъектам малого предпринимательства)</t>
  </si>
  <si>
    <t xml:space="preserve">Подпрограмма «Развитие подотрасли растениеводства, переработки и реализации продукции растениеводства» </t>
  </si>
  <si>
    <t>Зерновые валовой сбор (в весе после доработки)</t>
  </si>
  <si>
    <t>Картофель, валовой сбор</t>
  </si>
  <si>
    <t xml:space="preserve">Подпрограмма «Развитие подотрасли животноводства, переработки и реализации животноводческой продукции» </t>
  </si>
  <si>
    <t>Производство скота и птицы на убой в хозяйствах всех категорий (в ж.в.)</t>
  </si>
  <si>
    <t>Производство сыров и сырных продуктов</t>
  </si>
  <si>
    <t>Производство масла сливочного</t>
  </si>
  <si>
    <t>Производство молока в хозяйствах всех категорий</t>
  </si>
  <si>
    <t>Подпрограмма «Развитие мясного скотоводства»</t>
  </si>
  <si>
    <t>Поголовье крупного рогатого скота специализированных мясных пород и помесного скота полученного от скрещивания со специализированными мясными породами в сельскохозяйственных организациях и КФХ</t>
  </si>
  <si>
    <t>Количество КФХ начинающих фермеров, осуществляющих проекты создания и развития своих хозяйств с помощью государственной поддержки</t>
  </si>
  <si>
    <t>Подпрограмма «Техническая и технологическая модернизация, инновационное развитие»</t>
  </si>
  <si>
    <t xml:space="preserve">Объемы приобретения сельскохозяйственной техники, в том числе новой техники у производителей по льготным ценам </t>
  </si>
  <si>
    <t>Тракторы</t>
  </si>
  <si>
    <t>Зерноуборочные комбайны</t>
  </si>
  <si>
    <t>Кормоуборочные комбайны</t>
  </si>
  <si>
    <t>Подпрограмма «Поддержка и развитие кадрового потенциала в АПК</t>
  </si>
  <si>
    <t>Уровень обеспечения сельскохозяйственных организаций квалифицированными специалистами</t>
  </si>
  <si>
    <t>Количество специалистов, прошедших профессиональную подготовку, переподготовку и повышение квалификации по аграрным направлениям</t>
  </si>
  <si>
    <t>Доля молодых специалистов, в общей численности квалифицированных специалистов сельскохозяйственных организаций</t>
  </si>
  <si>
    <t>Муниципальная программа "Повышение эффективности управления  муниципальными финансами в Дубенском муниципальном районе Республики Мордовия"  на 2014-2020 гг.</t>
  </si>
  <si>
    <t>Доля бюджетных расходов Дубенского муниципального района,формируемых в рамках муниципальных программ в общем объеме расходов бюджета</t>
  </si>
  <si>
    <t>Программа признана высокоэффективной (более 100%)</t>
  </si>
  <si>
    <t>Отклонение исполнения бюджета Дубенского муниципального района по расходам к утвержденному уровню</t>
  </si>
  <si>
    <t>Отклонение исполнения бюджета Дубенского муниципального района по доходам к утвержденному уровню</t>
  </si>
  <si>
    <t>Соблюдение порядка и сроков составления и утверждение проекта бюджета Дубенского муниципального района</t>
  </si>
  <si>
    <t xml:space="preserve"> Соблюдение установленных бюджетным законодательством требований о составе отчетности об исполнении бюджета Дубенского муниципального района</t>
  </si>
  <si>
    <t>Объем просроченной кредиторской задолженности по выплате заработной платы за счет средств консолидированного бюджета  Дубенского муниципального района к расходам  бюджета Дубенского муниципального района</t>
  </si>
  <si>
    <t>Уровень просроченной  кредиторской задолженности консолидированного бюджета Дубенского муниципального района</t>
  </si>
  <si>
    <t xml:space="preserve"> Использование муниципальными учреждениями Дубенского муниципального района нормативно-подушевого финансирования услуг
</t>
  </si>
  <si>
    <t xml:space="preserve"> Темп роста налоговых и неналоговых доходов  бюджета Дубенского муниципального района (по отношению к предыдущему году) в сопоставимых условиях</t>
  </si>
  <si>
    <t>Собираемость налогов и сборов</t>
  </si>
  <si>
    <t>Доля основных этапов бюджетного процесса, формируемых в автоматизированной системе управления бюджетным процессом</t>
  </si>
  <si>
    <t>Муниципальная программа "Профилактика безнадзорности и правонарушений несовершеннолетних  в Дубенском муниципальном районе Республики Мордовия"  на 2016-2020 гг.</t>
  </si>
  <si>
    <t>Снижение уровня подростковой преступности, %</t>
  </si>
  <si>
    <t>Программа показала себя как высокоэффективная (более 100%)</t>
  </si>
  <si>
    <t>Снижение уровня правонарушений, совершаемых подростками, %</t>
  </si>
  <si>
    <t>Оздоровление обстановки в семьях, находящихся в социально-опасном положении, %</t>
  </si>
  <si>
    <t>Муниципальная программа " Развитие и применение информационных технологий в Дубенском муниципальном районе Республики Мордовия на период до 2020 года"</t>
  </si>
  <si>
    <t xml:space="preserve"> Доля рабочих мест сотрудников органов местного самоуправления района, включенных в систему электронного документооборота, % </t>
  </si>
  <si>
    <t>Программа на 2018 год показала высокий уровень эффективности. При отсутствии финансирования выполнено больше половины мероприятий</t>
  </si>
  <si>
    <t>Доля рабочих мест сотрудников органов местного самоуправления района, обеспеченных телекоммуникационными ресурсами посредством скоростной информационной магистрали органов государственной власти Республики Мордовия, %</t>
  </si>
  <si>
    <t>  Доля муниципальных услуг, предоставляемых с помощью ИКТ, в том числе с использованием сети Интернет, %</t>
  </si>
  <si>
    <t>Доля муниципальных заказов, размещаемых с использованием ИКТ, %</t>
  </si>
  <si>
    <t>Количество автоматизированных информационных систем, при работе с которыми используются технологии электронной цифровой подписи, штук</t>
  </si>
  <si>
    <t>Муниципальная программа " Поэтапное совершенствование системы оплаты труда в муниципальных образовательных учреждениях  в  Дубенском муниципальном  районе Республики Мордовия" на 2013-2018гг.</t>
  </si>
  <si>
    <t xml:space="preserve">Педагогические работники образовательных учреждений общего    
образования, работающие на педагогических ставках (учителя)                          
Соотношение со средней заработной платой по Республике Мордовия, %    </t>
  </si>
  <si>
    <t>Программа на 2018 год показала себя как высокоэффективнаяэффективная.</t>
  </si>
  <si>
    <t>Педагогические работники образовательных учреждений общего образования, работающие на штатных педагогических должностях Соотношение со средней заработной платой работников общеобразовательных учреждений по Республике Мордовия, %</t>
  </si>
  <si>
    <t>Педагогические работники дошкольных образовательных учреждений           Соотношение со средней заработной платой работников общеобразовательных учреждений по Республике Мордовия, %</t>
  </si>
  <si>
    <t xml:space="preserve">Соотношение со средней заработной платой учителей по Республике Мордовия, %                         </t>
  </si>
  <si>
    <t xml:space="preserve">Соотношение со средней заработной платой работников учреждений культуры, %    </t>
  </si>
  <si>
    <t>Муниципальная программа " Комплексные меры противодействия  злоупотреблению наркотиками и их незаконному обороту в  Дубенском муниципальном  районе Республики Мордовия" на 2016-2020гг.</t>
  </si>
  <si>
    <t> снижение количества лиц, стоящих на учете по заболеваемости наркоманией</t>
  </si>
  <si>
    <t xml:space="preserve">Программа на 2018 год показала себя  как высокоэффективная программа. При отсутствии финансирования выполнены все мероприятия. </t>
  </si>
  <si>
    <t> повышение уровня информированности населения о пагубных последствиях употребления наркотиков и создать в обществе атмосферу нетерпимости к ним;</t>
  </si>
  <si>
    <t xml:space="preserve"> увеличение к 2020 году доли детей и молодежи, охваченных профилактическими мероприятиями </t>
  </si>
  <si>
    <t xml:space="preserve"> увеличение к 2020 году доли населения Дубенского района, систематически занимающихся физической культурой и спортом </t>
  </si>
  <si>
    <t>своевременное осуществление мониторинга распространения наркомании, незаконного оборота наркотиков</t>
  </si>
  <si>
    <t>Муниципальная программа " Доступная среда" на территории Дубенского муниципального района на 2016-2030 годы"</t>
  </si>
  <si>
    <t>Доля доступных для инвалидов и других маломобильных групп населения приоритетных объектов социальной инфраструктуры муниципальной собственности:</t>
  </si>
  <si>
    <t xml:space="preserve"> все мероприятия выполнены</t>
  </si>
  <si>
    <t>культура</t>
  </si>
  <si>
    <t>спорт</t>
  </si>
  <si>
    <t>образование</t>
  </si>
  <si>
    <t>Доля доступных для инвалидов и других маломобильных групп населения приоритетных объектов социальной инфраструктуры негосударствкенной собственности, расположенной на территории муниципального района:</t>
  </si>
  <si>
    <t>транспорт</t>
  </si>
  <si>
    <t>торговля</t>
  </si>
  <si>
    <t>связь</t>
  </si>
  <si>
    <t>Муниципальная программа " Социально-экономического развития  Дубенского  муниципального  района Республики Мордовия на 2015-2020гг."</t>
  </si>
  <si>
    <t xml:space="preserve">Объем продукции и услуг,  в текущих ценах </t>
  </si>
  <si>
    <t>Программа на 2018 год показала себя как высокоэффективная (более 100%).При отсутствии финансирования выполнено больше половины мероприятий.</t>
  </si>
  <si>
    <t>В основном все мероприятия выполнены.</t>
  </si>
  <si>
    <t>Прибыль прибыльных организаций</t>
  </si>
  <si>
    <t>Производительность труда</t>
  </si>
  <si>
    <t>Темп роста производительности труда</t>
  </si>
  <si>
    <t>Объем отгруженных товаров собственного производства, выполненных работ и услуг собственными силами по промышленным видам деятельности</t>
  </si>
  <si>
    <t>Среднемесячная заработная плата работников промышленности</t>
  </si>
  <si>
    <t>Инвестиции в основной капитал  (за исключением бюджетных средств) на душу населения</t>
  </si>
  <si>
    <t>Количество дополнительно созданных рабочих мест в рамках реализуемых инвестиционных проектов</t>
  </si>
  <si>
    <t>Количество пострадавших на производстве на 1 тыс.работающих</t>
  </si>
  <si>
    <t xml:space="preserve">Рождаемость </t>
  </si>
  <si>
    <t>Общая смертность</t>
  </si>
  <si>
    <t>Ожидаемая продолжительность жизни при рождении</t>
  </si>
  <si>
    <t>Уровень регистрируемой безработицы (в среднегодовом исчислении)</t>
  </si>
  <si>
    <t>Коэффициент напряженности на одну заявленную вакансию (в среднегодовом исчислении)</t>
  </si>
  <si>
    <t>Доля трудоустроенных граждан в общей численности граждан, обратившихся за содействием в органы службы занятости с целью поиска подходящей работы</t>
  </si>
  <si>
    <t>Количество построенных ФАП</t>
  </si>
  <si>
    <t>Удельный вес детей первой и второй групп здоровья в общей численности учащихся государственных (муниципальных) общеобразовательных учреждений</t>
  </si>
  <si>
    <t>Обеспеченность врачами</t>
  </si>
  <si>
    <t>Обеспеченность средним медицинским персоналом</t>
  </si>
  <si>
    <t>Сводный годовой отчет об эффективности реализации  муниципальных программ  Дубенского муниципального района  за 2018 год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</si>
</sst>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\ _₽_-;\-* #,##0.0\ _₽_-;_-* &quot;-&quot;?\ _₽_-;_-@_-"/>
  </numFmts>
  <fonts count="37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39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3" fillId="0" borderId="2" xfId="106" applyNumberFormat="1" applyFont="1" applyFill="1" applyBorder="1" applyAlignment="1">
      <alignment vertical="top" wrapText="1"/>
    </xf>
    <xf numFmtId="0" fontId="2" fillId="0" borderId="16" xfId="2" applyFont="1" applyFill="1" applyBorder="1" applyAlignment="1">
      <alignment horizontal="center" vertical="top" wrapText="1"/>
    </xf>
    <xf numFmtId="0" fontId="3" fillId="0" borderId="17" xfId="106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24" fillId="0" borderId="2" xfId="2" applyFont="1" applyFill="1" applyBorder="1" applyAlignment="1">
      <alignment horizontal="center" vertical="center" wrapText="1"/>
    </xf>
    <xf numFmtId="0" fontId="24" fillId="0" borderId="2" xfId="106" applyNumberFormat="1" applyFont="1" applyFill="1" applyBorder="1" applyAlignment="1">
      <alignment vertical="top" wrapText="1"/>
    </xf>
    <xf numFmtId="0" fontId="24" fillId="0" borderId="5" xfId="2" applyFont="1" applyFill="1" applyBorder="1" applyAlignment="1">
      <alignment horizontal="center" vertical="center" textRotation="90" wrapText="1"/>
    </xf>
    <xf numFmtId="168" fontId="24" fillId="0" borderId="2" xfId="106" applyNumberFormat="1" applyFont="1" applyFill="1" applyBorder="1" applyAlignment="1">
      <alignment horizontal="center" vertical="center" wrapText="1"/>
    </xf>
    <xf numFmtId="0" fontId="24" fillId="0" borderId="17" xfId="106" applyNumberFormat="1" applyFont="1" applyFill="1" applyBorder="1" applyAlignment="1">
      <alignment horizontal="center" vertical="center" wrapText="1"/>
    </xf>
    <xf numFmtId="0" fontId="21" fillId="0" borderId="2" xfId="2" applyFont="1" applyFill="1" applyBorder="1" applyAlignment="1">
      <alignment vertical="center" wrapText="1"/>
    </xf>
    <xf numFmtId="0" fontId="30" fillId="0" borderId="2" xfId="2" applyFont="1" applyFill="1" applyBorder="1"/>
    <xf numFmtId="16" fontId="24" fillId="0" borderId="5" xfId="2" applyNumberFormat="1" applyFont="1" applyFill="1" applyBorder="1" applyAlignment="1">
      <alignment horizontal="center" vertical="center" textRotation="90" wrapText="1"/>
    </xf>
    <xf numFmtId="168" fontId="21" fillId="0" borderId="2" xfId="2" applyNumberFormat="1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vertical="center" wrapText="1"/>
    </xf>
    <xf numFmtId="0" fontId="28" fillId="0" borderId="13" xfId="0" applyFont="1" applyFill="1" applyBorder="1"/>
    <xf numFmtId="0" fontId="28" fillId="0" borderId="14" xfId="0" applyFont="1" applyFill="1" applyBorder="1"/>
    <xf numFmtId="0" fontId="28" fillId="0" borderId="15" xfId="0" applyFont="1" applyFill="1" applyBorder="1"/>
    <xf numFmtId="0" fontId="21" fillId="0" borderId="22" xfId="2" applyFont="1" applyFill="1" applyBorder="1" applyAlignment="1">
      <alignment horizontal="center" vertical="top" wrapText="1"/>
    </xf>
    <xf numFmtId="0" fontId="23" fillId="0" borderId="2" xfId="106" applyNumberFormat="1" applyFont="1" applyFill="1" applyBorder="1" applyAlignment="1">
      <alignment vertical="top" wrapText="1"/>
    </xf>
    <xf numFmtId="1" fontId="23" fillId="0" borderId="2" xfId="106" applyNumberFormat="1" applyFont="1" applyFill="1" applyBorder="1" applyAlignment="1">
      <alignment vertical="top" wrapText="1"/>
    </xf>
    <xf numFmtId="0" fontId="23" fillId="0" borderId="5" xfId="2" applyFont="1" applyFill="1" applyBorder="1" applyAlignment="1">
      <alignment horizontal="center" vertical="center" textRotation="90" wrapText="1"/>
    </xf>
    <xf numFmtId="168" fontId="23" fillId="0" borderId="2" xfId="106" applyNumberFormat="1" applyFont="1" applyFill="1" applyBorder="1" applyAlignment="1">
      <alignment horizontal="center" vertical="center" wrapText="1"/>
    </xf>
    <xf numFmtId="1" fontId="23" fillId="0" borderId="17" xfId="106" applyNumberFormat="1" applyFont="1" applyFill="1" applyBorder="1" applyAlignment="1">
      <alignment horizontal="center" vertical="center" wrapText="1"/>
    </xf>
    <xf numFmtId="0" fontId="24" fillId="0" borderId="2" xfId="2" applyFont="1" applyFill="1" applyBorder="1" applyAlignment="1">
      <alignment vertical="center" wrapText="1"/>
    </xf>
    <xf numFmtId="1" fontId="30" fillId="0" borderId="2" xfId="2" applyNumberFormat="1" applyFont="1" applyFill="1" applyBorder="1"/>
    <xf numFmtId="1" fontId="30" fillId="0" borderId="1" xfId="2" applyNumberFormat="1" applyFont="1" applyFill="1" applyBorder="1" applyAlignment="1">
      <alignment horizontal="center" vertical="top"/>
    </xf>
    <xf numFmtId="0" fontId="23" fillId="0" borderId="17" xfId="106" applyNumberFormat="1" applyFont="1" applyFill="1" applyBorder="1" applyAlignment="1">
      <alignment horizontal="center" vertical="center" wrapText="1"/>
    </xf>
    <xf numFmtId="1" fontId="30" fillId="0" borderId="2" xfId="2" applyNumberFormat="1" applyFont="1" applyFill="1" applyBorder="1" applyAlignment="1">
      <alignment horizontal="center" vertical="center"/>
    </xf>
    <xf numFmtId="0" fontId="21" fillId="0" borderId="2" xfId="2" applyNumberFormat="1" applyFont="1" applyFill="1" applyBorder="1" applyAlignment="1">
      <alignment horizontal="left" vertical="top" wrapText="1"/>
    </xf>
    <xf numFmtId="0" fontId="34" fillId="0" borderId="2" xfId="0" applyFont="1" applyFill="1" applyBorder="1"/>
    <xf numFmtId="0" fontId="34" fillId="0" borderId="13" xfId="0" applyFont="1" applyFill="1" applyBorder="1"/>
    <xf numFmtId="0" fontId="34" fillId="0" borderId="14" xfId="0" applyFont="1" applyFill="1" applyBorder="1"/>
    <xf numFmtId="0" fontId="34" fillId="0" borderId="15" xfId="0" applyFont="1" applyFill="1" applyBorder="1"/>
    <xf numFmtId="0" fontId="1" fillId="0" borderId="2" xfId="2" applyFont="1" applyFill="1" applyBorder="1" applyAlignment="1">
      <alignment vertical="center" wrapText="1"/>
    </xf>
    <xf numFmtId="0" fontId="1" fillId="0" borderId="1" xfId="2" applyFont="1" applyFill="1" applyBorder="1" applyAlignment="1">
      <alignment vertical="center" wrapText="1"/>
    </xf>
    <xf numFmtId="0" fontId="17" fillId="0" borderId="5" xfId="2" applyFont="1" applyFill="1" applyBorder="1"/>
    <xf numFmtId="168" fontId="1" fillId="0" borderId="2" xfId="2" applyNumberFormat="1" applyFont="1" applyFill="1" applyBorder="1" applyAlignment="1">
      <alignment horizontal="center" vertical="center" wrapText="1"/>
    </xf>
    <xf numFmtId="0" fontId="18" fillId="0" borderId="5" xfId="57" applyFont="1" applyFill="1" applyBorder="1" applyAlignment="1">
      <alignment horizontal="left" vertical="center" wrapText="1"/>
    </xf>
    <xf numFmtId="0" fontId="18" fillId="0" borderId="2" xfId="57" applyFont="1" applyFill="1" applyBorder="1" applyAlignment="1">
      <alignment horizontal="left" vertical="center" wrapText="1"/>
    </xf>
    <xf numFmtId="0" fontId="21" fillId="0" borderId="2" xfId="2" applyFont="1" applyFill="1" applyBorder="1" applyAlignment="1">
      <alignment wrapText="1"/>
    </xf>
    <xf numFmtId="0" fontId="30" fillId="0" borderId="2" xfId="2" applyFont="1" applyFill="1" applyBorder="1" applyAlignment="1"/>
    <xf numFmtId="0" fontId="2" fillId="0" borderId="0" xfId="2" applyFont="1" applyFill="1" applyBorder="1" applyAlignment="1">
      <alignment horizontal="center" vertical="center" textRotation="90" wrapText="1"/>
    </xf>
    <xf numFmtId="168" fontId="1" fillId="0" borderId="0" xfId="2" applyNumberFormat="1" applyFont="1" applyFill="1" applyBorder="1" applyAlignment="1">
      <alignment horizontal="center" vertical="center" wrapText="1"/>
    </xf>
    <xf numFmtId="168" fontId="3" fillId="0" borderId="0" xfId="106" applyNumberFormat="1" applyFont="1" applyFill="1" applyBorder="1" applyAlignment="1">
      <alignment horizontal="center" vertical="center" wrapText="1"/>
    </xf>
    <xf numFmtId="0" fontId="3" fillId="0" borderId="0" xfId="106" applyNumberFormat="1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vertical="top" wrapText="1"/>
    </xf>
    <xf numFmtId="0" fontId="1" fillId="0" borderId="35" xfId="0" applyFont="1" applyFill="1" applyBorder="1" applyAlignment="1">
      <alignment horizontal="justify" vertical="top" wrapText="1"/>
    </xf>
    <xf numFmtId="0" fontId="1" fillId="0" borderId="37" xfId="0" applyFont="1" applyFill="1" applyBorder="1" applyAlignment="1">
      <alignment horizontal="justify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38" xfId="0" applyFont="1" applyFill="1" applyBorder="1" applyAlignment="1">
      <alignment vertical="top" wrapText="1"/>
    </xf>
    <xf numFmtId="0" fontId="1" fillId="0" borderId="39" xfId="0" applyFont="1" applyFill="1" applyBorder="1" applyAlignment="1">
      <alignment horizontal="justify" vertical="top" wrapText="1"/>
    </xf>
    <xf numFmtId="0" fontId="21" fillId="0" borderId="37" xfId="0" applyFont="1" applyFill="1" applyBorder="1" applyAlignment="1">
      <alignment vertical="top" wrapText="1"/>
    </xf>
    <xf numFmtId="0" fontId="15" fillId="0" borderId="13" xfId="0" applyFont="1" applyFill="1" applyBorder="1"/>
    <xf numFmtId="0" fontId="15" fillId="0" borderId="14" xfId="0" applyFont="1" applyFill="1" applyBorder="1"/>
    <xf numFmtId="0" fontId="15" fillId="0" borderId="15" xfId="0" applyFont="1" applyFill="1" applyBorder="1"/>
    <xf numFmtId="0" fontId="22" fillId="0" borderId="3" xfId="2" applyFont="1" applyFill="1" applyBorder="1" applyAlignment="1">
      <alignment horizontal="center" vertical="center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8" fillId="0" borderId="15" xfId="57" applyFont="1" applyFill="1" applyBorder="1" applyAlignment="1">
      <alignment horizontal="left" vertical="center" wrapText="1"/>
    </xf>
    <xf numFmtId="0" fontId="18" fillId="0" borderId="18" xfId="2" applyFont="1" applyFill="1" applyBorder="1" applyAlignment="1">
      <alignment horizontal="center" vertical="center" wrapText="1"/>
    </xf>
    <xf numFmtId="0" fontId="18" fillId="0" borderId="16" xfId="57" applyFont="1" applyFill="1" applyBorder="1" applyAlignment="1">
      <alignment horizontal="left" vertical="center" wrapText="1"/>
    </xf>
    <xf numFmtId="0" fontId="1" fillId="0" borderId="1" xfId="2" applyFont="1" applyFill="1" applyBorder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 textRotation="90" wrapText="1"/>
    </xf>
    <xf numFmtId="168" fontId="21" fillId="0" borderId="0" xfId="2" applyNumberFormat="1" applyFont="1" applyFill="1" applyBorder="1" applyAlignment="1">
      <alignment horizontal="center" vertical="center" wrapText="1"/>
    </xf>
    <xf numFmtId="168" fontId="24" fillId="0" borderId="0" xfId="106" applyNumberFormat="1" applyFont="1" applyFill="1" applyBorder="1" applyAlignment="1">
      <alignment horizontal="center" vertical="center" wrapText="1"/>
    </xf>
    <xf numFmtId="0" fontId="24" fillId="0" borderId="0" xfId="106" applyNumberFormat="1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top" wrapText="1"/>
    </xf>
    <xf numFmtId="0" fontId="1" fillId="0" borderId="23" xfId="2" applyFont="1" applyFill="1" applyBorder="1" applyAlignment="1">
      <alignment horizontal="center" vertical="top" wrapText="1"/>
    </xf>
    <xf numFmtId="0" fontId="1" fillId="0" borderId="24" xfId="2" applyFont="1" applyFill="1" applyBorder="1" applyAlignment="1">
      <alignment horizontal="center" vertical="top" wrapText="1"/>
    </xf>
    <xf numFmtId="0" fontId="22" fillId="0" borderId="1" xfId="2" applyFont="1" applyFill="1" applyBorder="1" applyAlignment="1">
      <alignment horizontal="center" vertical="center" wrapText="1"/>
    </xf>
    <xf numFmtId="0" fontId="22" fillId="0" borderId="3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18" xfId="2" applyFont="1" applyFill="1" applyBorder="1" applyAlignment="1">
      <alignment horizontal="center" vertical="top"/>
    </xf>
    <xf numFmtId="0" fontId="1" fillId="0" borderId="19" xfId="2" applyFont="1" applyFill="1" applyBorder="1" applyAlignment="1">
      <alignment horizontal="left" vertical="top" wrapText="1"/>
    </xf>
    <xf numFmtId="0" fontId="1" fillId="0" borderId="20" xfId="2" applyFont="1" applyFill="1" applyBorder="1" applyAlignment="1">
      <alignment horizontal="left" vertical="top" wrapText="1"/>
    </xf>
    <xf numFmtId="0" fontId="1" fillId="0" borderId="21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18" xfId="2" applyFont="1" applyFill="1" applyBorder="1" applyAlignment="1">
      <alignment horizontal="center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8" fillId="0" borderId="26" xfId="57" applyFont="1" applyFill="1" applyBorder="1" applyAlignment="1">
      <alignment horizontal="left" vertical="center" wrapText="1"/>
    </xf>
    <xf numFmtId="0" fontId="18" fillId="0" borderId="16" xfId="57" applyFont="1" applyFill="1" applyBorder="1" applyAlignment="1">
      <alignment horizontal="left" vertical="center" wrapText="1"/>
    </xf>
    <xf numFmtId="0" fontId="18" fillId="0" borderId="13" xfId="57" applyFont="1" applyFill="1" applyBorder="1" applyAlignment="1">
      <alignment horizontal="left" vertical="center" wrapText="1"/>
    </xf>
    <xf numFmtId="0" fontId="18" fillId="0" borderId="14" xfId="57" applyFont="1" applyFill="1" applyBorder="1" applyAlignment="1">
      <alignment horizontal="left" vertical="center" wrapText="1"/>
    </xf>
    <xf numFmtId="0" fontId="18" fillId="0" borderId="15" xfId="57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top" wrapText="1"/>
    </xf>
    <xf numFmtId="0" fontId="1" fillId="0" borderId="28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2" fillId="0" borderId="31" xfId="57" applyFont="1" applyFill="1" applyBorder="1" applyAlignment="1">
      <alignment horizontal="center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0" fillId="0" borderId="31" xfId="2" applyFont="1" applyFill="1" applyBorder="1" applyAlignment="1">
      <alignment horizontal="center" vertical="center" wrapText="1"/>
    </xf>
    <xf numFmtId="0" fontId="2" fillId="0" borderId="28" xfId="2" applyFont="1" applyFill="1" applyBorder="1" applyAlignment="1">
      <alignment horizontal="center" vertical="center"/>
    </xf>
    <xf numFmtId="0" fontId="22" fillId="0" borderId="40" xfId="2" applyFont="1" applyFill="1" applyBorder="1" applyAlignment="1">
      <alignment horizontal="center" vertical="center" wrapText="1"/>
    </xf>
    <xf numFmtId="0" fontId="21" fillId="0" borderId="19" xfId="2" applyFont="1" applyFill="1" applyBorder="1" applyAlignment="1">
      <alignment horizontal="left" vertical="top" wrapText="1"/>
    </xf>
    <xf numFmtId="0" fontId="21" fillId="0" borderId="20" xfId="2" applyFont="1" applyFill="1" applyBorder="1" applyAlignment="1">
      <alignment horizontal="left" vertical="top" wrapText="1"/>
    </xf>
    <xf numFmtId="0" fontId="21" fillId="0" borderId="21" xfId="2" applyFont="1" applyFill="1" applyBorder="1" applyAlignment="1">
      <alignment horizontal="left" vertical="top" wrapText="1"/>
    </xf>
    <xf numFmtId="0" fontId="21" fillId="0" borderId="23" xfId="2" applyFont="1" applyFill="1" applyBorder="1" applyAlignment="1">
      <alignment horizontal="center" vertical="top" wrapText="1"/>
    </xf>
    <xf numFmtId="0" fontId="21" fillId="0" borderId="24" xfId="2" applyFont="1" applyFill="1" applyBorder="1" applyAlignment="1">
      <alignment horizontal="center" vertical="top" wrapText="1"/>
    </xf>
    <xf numFmtId="0" fontId="24" fillId="0" borderId="8" xfId="106" applyNumberFormat="1" applyFont="1" applyFill="1" applyBorder="1" applyAlignment="1">
      <alignment horizontal="left" vertical="top" wrapText="1"/>
    </xf>
    <xf numFmtId="0" fontId="30" fillId="0" borderId="3" xfId="2" applyFont="1" applyFill="1" applyBorder="1" applyAlignment="1">
      <alignment horizontal="center" vertical="top"/>
    </xf>
    <xf numFmtId="0" fontId="30" fillId="0" borderId="18" xfId="2" applyFont="1" applyFill="1" applyBorder="1" applyAlignment="1">
      <alignment horizontal="center" vertical="top"/>
    </xf>
    <xf numFmtId="0" fontId="22" fillId="0" borderId="18" xfId="2" applyFont="1" applyFill="1" applyBorder="1" applyAlignment="1">
      <alignment horizontal="center" vertical="center" wrapText="1"/>
    </xf>
    <xf numFmtId="0" fontId="21" fillId="0" borderId="13" xfId="57" applyFont="1" applyFill="1" applyBorder="1" applyAlignment="1">
      <alignment horizontal="center" vertical="center" wrapText="1"/>
    </xf>
    <xf numFmtId="0" fontId="21" fillId="0" borderId="14" xfId="57" applyFont="1" applyFill="1" applyBorder="1" applyAlignment="1">
      <alignment horizontal="center" vertical="center" wrapText="1"/>
    </xf>
    <xf numFmtId="0" fontId="21" fillId="0" borderId="15" xfId="57" applyFont="1" applyFill="1" applyBorder="1" applyAlignment="1">
      <alignment horizontal="center" vertical="center" wrapText="1"/>
    </xf>
    <xf numFmtId="0" fontId="18" fillId="0" borderId="4" xfId="2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17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2" fontId="24" fillId="0" borderId="17" xfId="106" applyNumberFormat="1" applyFont="1" applyFill="1" applyBorder="1" applyAlignment="1">
      <alignment horizontal="center" vertical="center" wrapText="1"/>
    </xf>
    <xf numFmtId="169" fontId="24" fillId="0" borderId="17" xfId="106" applyNumberFormat="1" applyFont="1" applyFill="1" applyBorder="1" applyAlignment="1">
      <alignment horizontal="center" vertical="center" wrapText="1"/>
    </xf>
    <xf numFmtId="43" fontId="24" fillId="0" borderId="17" xfId="106" applyNumberFormat="1" applyFont="1" applyFill="1" applyBorder="1" applyAlignment="1">
      <alignment horizontal="center" vertical="center" wrapText="1"/>
    </xf>
    <xf numFmtId="2" fontId="30" fillId="0" borderId="2" xfId="2" applyNumberFormat="1" applyFont="1" applyFill="1" applyBorder="1"/>
    <xf numFmtId="2" fontId="17" fillId="0" borderId="2" xfId="2" applyNumberFormat="1" applyFont="1" applyFill="1" applyBorder="1"/>
    <xf numFmtId="166" fontId="17" fillId="0" borderId="2" xfId="2" applyNumberFormat="1" applyFont="1" applyFill="1" applyBorder="1"/>
    <xf numFmtId="2" fontId="17" fillId="0" borderId="1" xfId="2" applyNumberFormat="1" applyFont="1" applyFill="1" applyBorder="1" applyAlignment="1">
      <alignment horizontal="center" vertical="top"/>
    </xf>
    <xf numFmtId="2" fontId="17" fillId="0" borderId="3" xfId="2" applyNumberFormat="1" applyFont="1" applyFill="1" applyBorder="1" applyAlignment="1">
      <alignment horizontal="center" vertical="top"/>
    </xf>
    <xf numFmtId="2" fontId="17" fillId="0" borderId="18" xfId="2" applyNumberFormat="1" applyFont="1" applyFill="1" applyBorder="1" applyAlignment="1">
      <alignment horizontal="center" vertical="top"/>
    </xf>
    <xf numFmtId="166" fontId="17" fillId="0" borderId="1" xfId="2" applyNumberFormat="1" applyFont="1" applyFill="1" applyBorder="1" applyAlignment="1">
      <alignment horizontal="center" vertical="top"/>
    </xf>
    <xf numFmtId="166" fontId="17" fillId="0" borderId="3" xfId="2" applyNumberFormat="1" applyFont="1" applyFill="1" applyBorder="1" applyAlignment="1">
      <alignment horizontal="center" vertical="top"/>
    </xf>
    <xf numFmtId="166" fontId="17" fillId="0" borderId="18" xfId="2" applyNumberFormat="1" applyFont="1" applyFill="1" applyBorder="1" applyAlignment="1">
      <alignment horizontal="center" vertical="top"/>
    </xf>
    <xf numFmtId="166" fontId="24" fillId="0" borderId="17" xfId="106" applyNumberFormat="1" applyFont="1" applyFill="1" applyBorder="1" applyAlignment="1">
      <alignment horizontal="center" vertical="center" wrapText="1"/>
    </xf>
    <xf numFmtId="169" fontId="3" fillId="0" borderId="17" xfId="106" applyNumberFormat="1" applyFont="1" applyFill="1" applyBorder="1" applyAlignment="1">
      <alignment horizontal="center" vertical="center" wrapText="1"/>
    </xf>
    <xf numFmtId="43" fontId="3" fillId="0" borderId="17" xfId="106" applyNumberFormat="1" applyFont="1" applyFill="1" applyBorder="1" applyAlignment="1">
      <alignment horizontal="center" vertical="center" wrapText="1"/>
    </xf>
    <xf numFmtId="166" fontId="30" fillId="0" borderId="2" xfId="2" applyNumberFormat="1" applyFont="1" applyFill="1" applyBorder="1" applyAlignment="1"/>
    <xf numFmtId="2" fontId="2" fillId="0" borderId="16" xfId="2" applyNumberFormat="1" applyFont="1" applyFill="1" applyBorder="1" applyAlignment="1">
      <alignment horizontal="center" vertical="top" wrapText="1"/>
    </xf>
    <xf numFmtId="166" fontId="2" fillId="0" borderId="16" xfId="2" applyNumberFormat="1" applyFont="1" applyFill="1" applyBorder="1" applyAlignment="1">
      <alignment horizontal="center" vertical="top" wrapText="1"/>
    </xf>
    <xf numFmtId="166" fontId="24" fillId="0" borderId="2" xfId="106" applyNumberFormat="1" applyFont="1" applyFill="1" applyBorder="1" applyAlignment="1">
      <alignment vertical="top" wrapText="1"/>
    </xf>
    <xf numFmtId="166" fontId="30" fillId="0" borderId="2" xfId="2" applyNumberFormat="1" applyFont="1" applyFill="1" applyBorder="1"/>
    <xf numFmtId="0" fontId="21" fillId="0" borderId="22" xfId="2" applyFont="1" applyFill="1" applyBorder="1" applyAlignment="1">
      <alignment horizontal="center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1" fillId="0" borderId="2" xfId="2" applyFont="1" applyFill="1" applyBorder="1" applyAlignment="1">
      <alignment horizontal="center" vertical="center" wrapText="1"/>
    </xf>
    <xf numFmtId="0" fontId="21" fillId="0" borderId="2" xfId="2" applyFont="1" applyFill="1" applyBorder="1"/>
    <xf numFmtId="1" fontId="21" fillId="0" borderId="1" xfId="2" applyNumberFormat="1" applyFont="1" applyFill="1" applyBorder="1" applyAlignment="1">
      <alignment horizontal="center" vertical="top"/>
    </xf>
    <xf numFmtId="0" fontId="24" fillId="0" borderId="9" xfId="106" applyNumberFormat="1" applyFont="1" applyFill="1" applyBorder="1" applyAlignment="1">
      <alignment horizontal="left" vertical="top" wrapText="1"/>
    </xf>
    <xf numFmtId="0" fontId="24" fillId="0" borderId="10" xfId="106" applyNumberFormat="1" applyFont="1" applyFill="1" applyBorder="1" applyAlignment="1">
      <alignment horizontal="left" vertical="top" wrapText="1"/>
    </xf>
    <xf numFmtId="0" fontId="25" fillId="0" borderId="34" xfId="0" applyFont="1" applyFill="1" applyBorder="1" applyAlignment="1">
      <alignment horizontal="center" vertical="center" wrapText="1"/>
    </xf>
    <xf numFmtId="1" fontId="21" fillId="0" borderId="3" xfId="2" applyNumberFormat="1" applyFont="1" applyFill="1" applyBorder="1" applyAlignment="1">
      <alignment horizontal="center" vertical="top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26" fillId="0" borderId="0" xfId="0" applyFont="1" applyFill="1"/>
    <xf numFmtId="169" fontId="23" fillId="0" borderId="17" xfId="106" applyNumberFormat="1" applyFont="1" applyFill="1" applyBorder="1" applyAlignment="1">
      <alignment horizontal="center" vertical="center" wrapText="1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0" fontId="25" fillId="0" borderId="13" xfId="0" applyFont="1" applyFill="1" applyBorder="1"/>
    <xf numFmtId="0" fontId="25" fillId="0" borderId="14" xfId="0" applyFont="1" applyFill="1" applyBorder="1"/>
    <xf numFmtId="0" fontId="25" fillId="0" borderId="15" xfId="0" applyFont="1" applyFill="1" applyBorder="1"/>
    <xf numFmtId="0" fontId="22" fillId="0" borderId="25" xfId="57" applyFont="1" applyFill="1" applyBorder="1" applyAlignment="1">
      <alignment horizontal="left" vertical="center" wrapText="1"/>
    </xf>
    <xf numFmtId="0" fontId="22" fillId="0" borderId="26" xfId="57" applyFont="1" applyFill="1" applyBorder="1" applyAlignment="1">
      <alignment horizontal="left" vertical="center" wrapText="1"/>
    </xf>
    <xf numFmtId="0" fontId="22" fillId="0" borderId="16" xfId="57" applyFont="1" applyFill="1" applyBorder="1" applyAlignment="1">
      <alignment horizontal="left" vertical="center" wrapText="1"/>
    </xf>
    <xf numFmtId="2" fontId="24" fillId="0" borderId="16" xfId="2" applyNumberFormat="1" applyFont="1" applyFill="1" applyBorder="1" applyAlignment="1">
      <alignment horizontal="center" vertical="top" wrapText="1"/>
    </xf>
    <xf numFmtId="1" fontId="21" fillId="0" borderId="18" xfId="2" applyNumberFormat="1" applyFont="1" applyFill="1" applyBorder="1" applyAlignment="1">
      <alignment horizontal="center" vertical="top"/>
    </xf>
    <xf numFmtId="168" fontId="26" fillId="0" borderId="0" xfId="0" applyNumberFormat="1" applyFont="1" applyFill="1"/>
    <xf numFmtId="0" fontId="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2" fontId="3" fillId="0" borderId="17" xfId="106" applyNumberFormat="1" applyFont="1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justify" vertical="top" wrapText="1"/>
    </xf>
    <xf numFmtId="0" fontId="25" fillId="0" borderId="36" xfId="0" applyFont="1" applyFill="1" applyBorder="1" applyAlignment="1">
      <alignment horizontal="center" vertical="top" wrapText="1"/>
    </xf>
    <xf numFmtId="0" fontId="25" fillId="0" borderId="37" xfId="0" applyFont="1" applyFill="1" applyBorder="1" applyAlignment="1">
      <alignment horizontal="center" vertical="top" wrapText="1"/>
    </xf>
    <xf numFmtId="0" fontId="25" fillId="0" borderId="38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justify" vertical="top" wrapText="1"/>
    </xf>
    <xf numFmtId="0" fontId="25" fillId="0" borderId="2" xfId="0" applyFont="1" applyFill="1" applyBorder="1" applyAlignment="1">
      <alignment horizontal="center" vertical="top" wrapText="1"/>
    </xf>
    <xf numFmtId="166" fontId="17" fillId="0" borderId="5" xfId="2" applyNumberFormat="1" applyFont="1" applyFill="1" applyBorder="1"/>
    <xf numFmtId="0" fontId="27" fillId="0" borderId="1" xfId="0" applyFont="1" applyFill="1" applyBorder="1" applyAlignment="1">
      <alignment vertical="top" wrapText="1"/>
    </xf>
    <xf numFmtId="0" fontId="25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justify" vertical="top" wrapText="1"/>
    </xf>
    <xf numFmtId="166" fontId="3" fillId="0" borderId="17" xfId="106" applyNumberFormat="1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justify" vertical="top" wrapText="1"/>
    </xf>
    <xf numFmtId="0" fontId="25" fillId="0" borderId="37" xfId="0" applyFont="1" applyFill="1" applyBorder="1" applyAlignment="1">
      <alignment horizontal="justify" vertical="top" wrapText="1"/>
    </xf>
    <xf numFmtId="0" fontId="25" fillId="0" borderId="35" xfId="0" applyFont="1" applyFill="1" applyBorder="1" applyAlignment="1">
      <alignment horizontal="justify" vertical="top" wrapText="1"/>
    </xf>
    <xf numFmtId="0" fontId="29" fillId="0" borderId="0" xfId="0" applyFont="1" applyFill="1" applyAlignment="1">
      <alignment horizontal="justify"/>
    </xf>
    <xf numFmtId="1" fontId="24" fillId="0" borderId="17" xfId="106" applyNumberFormat="1" applyFont="1" applyFill="1" applyBorder="1" applyAlignment="1">
      <alignment horizontal="center" vertical="center" wrapText="1"/>
    </xf>
    <xf numFmtId="0" fontId="25" fillId="0" borderId="35" xfId="0" applyFont="1" applyFill="1" applyBorder="1" applyAlignment="1">
      <alignment vertical="top" wrapText="1"/>
    </xf>
    <xf numFmtId="0" fontId="21" fillId="0" borderId="2" xfId="2" applyFont="1" applyFill="1" applyBorder="1" applyAlignment="1">
      <alignment vertical="top" wrapText="1"/>
    </xf>
    <xf numFmtId="0" fontId="25" fillId="0" borderId="35" xfId="0" applyFont="1" applyFill="1" applyBorder="1" applyAlignment="1">
      <alignment wrapText="1"/>
    </xf>
    <xf numFmtId="0" fontId="21" fillId="0" borderId="1" xfId="2" applyFont="1" applyFill="1" applyBorder="1" applyAlignment="1">
      <alignment vertical="top" wrapText="1"/>
    </xf>
    <xf numFmtId="0" fontId="25" fillId="0" borderId="2" xfId="0" applyFont="1" applyFill="1" applyBorder="1" applyAlignment="1">
      <alignment horizontal="right" vertical="top" wrapText="1"/>
    </xf>
    <xf numFmtId="0" fontId="25" fillId="0" borderId="0" xfId="0" applyFont="1" applyFill="1" applyAlignment="1">
      <alignment vertical="top" wrapText="1"/>
    </xf>
    <xf numFmtId="1" fontId="17" fillId="0" borderId="1" xfId="2" applyNumberFormat="1" applyFont="1" applyFill="1" applyBorder="1" applyAlignment="1">
      <alignment horizontal="center" vertical="top"/>
    </xf>
    <xf numFmtId="1" fontId="17" fillId="0" borderId="3" xfId="2" applyNumberFormat="1" applyFont="1" applyFill="1" applyBorder="1" applyAlignment="1">
      <alignment horizontal="center" vertical="top"/>
    </xf>
    <xf numFmtId="1" fontId="25" fillId="0" borderId="0" xfId="0" applyNumberFormat="1" applyFont="1" applyFill="1"/>
    <xf numFmtId="1" fontId="17" fillId="0" borderId="18" xfId="2" applyNumberFormat="1" applyFont="1" applyFill="1" applyBorder="1" applyAlignment="1">
      <alignment horizontal="center" vertical="top"/>
    </xf>
    <xf numFmtId="0" fontId="25" fillId="0" borderId="0" xfId="0" applyFont="1" applyFill="1" applyAlignment="1">
      <alignment horizontal="justify"/>
    </xf>
    <xf numFmtId="0" fontId="25" fillId="0" borderId="0" xfId="0" applyFont="1" applyFill="1" applyAlignment="1">
      <alignment horizontal="justify" vertical="top"/>
    </xf>
    <xf numFmtId="0" fontId="25" fillId="0" borderId="35" xfId="0" applyFont="1" applyFill="1" applyBorder="1" applyAlignment="1">
      <alignment horizontal="center" wrapText="1"/>
    </xf>
    <xf numFmtId="0" fontId="29" fillId="0" borderId="38" xfId="0" applyFont="1" applyFill="1" applyBorder="1" applyAlignment="1">
      <alignment horizontal="center" vertical="top" wrapText="1"/>
    </xf>
    <xf numFmtId="0" fontId="29" fillId="0" borderId="37" xfId="0" applyFont="1" applyFill="1" applyBorder="1" applyAlignment="1">
      <alignment horizontal="center" vertical="top" wrapText="1"/>
    </xf>
    <xf numFmtId="0" fontId="31" fillId="0" borderId="37" xfId="0" applyFont="1" applyFill="1" applyBorder="1" applyAlignment="1">
      <alignment horizontal="center" wrapText="1"/>
    </xf>
    <xf numFmtId="0" fontId="0" fillId="0" borderId="11" xfId="0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12" xfId="0" applyFill="1" applyBorder="1" applyAlignment="1">
      <alignment vertical="top" wrapText="1"/>
    </xf>
    <xf numFmtId="0" fontId="31" fillId="0" borderId="35" xfId="0" applyFont="1" applyFill="1" applyBorder="1" applyAlignment="1">
      <alignment horizontal="center" wrapText="1"/>
    </xf>
    <xf numFmtId="0" fontId="0" fillId="0" borderId="3" xfId="0" applyFill="1" applyBorder="1" applyAlignment="1">
      <alignment horizontal="center" vertical="top"/>
    </xf>
    <xf numFmtId="0" fontId="0" fillId="0" borderId="20" xfId="0" applyFill="1" applyBorder="1" applyAlignment="1">
      <alignment horizontal="left" vertical="top" wrapText="1"/>
    </xf>
    <xf numFmtId="0" fontId="27" fillId="0" borderId="37" xfId="0" applyFont="1" applyFill="1" applyBorder="1" applyAlignment="1">
      <alignment horizontal="justify" vertical="top" wrapText="1"/>
    </xf>
    <xf numFmtId="0" fontId="25" fillId="0" borderId="37" xfId="0" applyFont="1" applyFill="1" applyBorder="1" applyAlignment="1">
      <alignment vertical="top" wrapText="1"/>
    </xf>
    <xf numFmtId="0" fontId="32" fillId="0" borderId="37" xfId="0" applyFont="1" applyFill="1" applyBorder="1" applyAlignment="1">
      <alignment vertical="top" wrapText="1"/>
    </xf>
    <xf numFmtId="0" fontId="31" fillId="0" borderId="0" xfId="0" applyFont="1" applyFill="1"/>
    <xf numFmtId="0" fontId="0" fillId="0" borderId="3" xfId="0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top" wrapText="1"/>
    </xf>
    <xf numFmtId="0" fontId="27" fillId="0" borderId="39" xfId="0" applyFont="1" applyFill="1" applyBorder="1" applyAlignment="1">
      <alignment horizontal="justify" vertical="top" wrapText="1"/>
    </xf>
    <xf numFmtId="0" fontId="27" fillId="0" borderId="37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33" fillId="0" borderId="39" xfId="0" applyFont="1" applyFill="1" applyBorder="1" applyAlignment="1">
      <alignment horizontal="justify" vertical="top" wrapText="1"/>
    </xf>
    <xf numFmtId="0" fontId="30" fillId="0" borderId="0" xfId="2" applyFont="1" applyFill="1"/>
    <xf numFmtId="0" fontId="0" fillId="0" borderId="13" xfId="0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15" xfId="0" applyFill="1" applyBorder="1" applyAlignment="1">
      <alignment vertical="top" wrapText="1"/>
    </xf>
    <xf numFmtId="0" fontId="0" fillId="0" borderId="18" xfId="0" applyFill="1" applyBorder="1" applyAlignment="1">
      <alignment horizontal="center" vertical="top"/>
    </xf>
    <xf numFmtId="0" fontId="0" fillId="0" borderId="21" xfId="0" applyFill="1" applyBorder="1" applyAlignment="1">
      <alignment horizontal="left" vertical="top" wrapText="1"/>
    </xf>
    <xf numFmtId="0" fontId="0" fillId="0" borderId="3" xfId="0" applyFill="1" applyBorder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0" fillId="0" borderId="0" xfId="0" applyFill="1" applyAlignment="1"/>
    <xf numFmtId="0" fontId="0" fillId="0" borderId="12" xfId="0" applyFill="1" applyBorder="1" applyAlignment="1"/>
    <xf numFmtId="0" fontId="0" fillId="0" borderId="4" xfId="0" applyFill="1" applyBorder="1"/>
    <xf numFmtId="0" fontId="0" fillId="0" borderId="41" xfId="0" applyFill="1" applyBorder="1" applyAlignment="1"/>
    <xf numFmtId="0" fontId="0" fillId="0" borderId="42" xfId="0" applyFill="1" applyBorder="1" applyAlignment="1"/>
    <xf numFmtId="0" fontId="0" fillId="0" borderId="43" xfId="0" applyFill="1" applyBorder="1" applyAlignment="1"/>
    <xf numFmtId="0" fontId="0" fillId="0" borderId="2" xfId="0" applyFill="1" applyBorder="1" applyAlignment="1"/>
    <xf numFmtId="0" fontId="21" fillId="0" borderId="38" xfId="0" applyFont="1" applyFill="1" applyBorder="1" applyAlignment="1">
      <alignment horizontal="left" vertical="top" wrapText="1"/>
    </xf>
    <xf numFmtId="0" fontId="21" fillId="0" borderId="44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left" vertical="top" wrapText="1"/>
    </xf>
    <xf numFmtId="0" fontId="21" fillId="0" borderId="45" xfId="0" applyFont="1" applyFill="1" applyBorder="1" applyAlignment="1">
      <alignment vertical="top" wrapText="1"/>
    </xf>
    <xf numFmtId="0" fontId="21" fillId="0" borderId="35" xfId="0" applyFont="1" applyFill="1" applyBorder="1" applyAlignment="1">
      <alignment horizontal="left" vertical="top" wrapText="1"/>
    </xf>
    <xf numFmtId="0" fontId="21" fillId="0" borderId="35" xfId="0" applyFont="1" applyFill="1" applyBorder="1" applyAlignment="1">
      <alignment horizontal="justify" vertical="top" wrapText="1"/>
    </xf>
    <xf numFmtId="0" fontId="0" fillId="0" borderId="13" xfId="0" applyFill="1" applyBorder="1" applyAlignment="1"/>
    <xf numFmtId="0" fontId="0" fillId="0" borderId="14" xfId="0" applyFill="1" applyBorder="1" applyAlignment="1"/>
    <xf numFmtId="0" fontId="0" fillId="0" borderId="15" xfId="0" applyFill="1" applyBorder="1" applyAlignment="1"/>
    <xf numFmtId="0" fontId="25" fillId="0" borderId="2" xfId="0" applyFont="1" applyFill="1" applyBorder="1" applyAlignment="1">
      <alignment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25" fillId="0" borderId="8" xfId="0" applyFont="1" applyFill="1" applyBorder="1" applyAlignment="1">
      <alignment vertical="top" wrapText="1"/>
    </xf>
    <xf numFmtId="0" fontId="0" fillId="0" borderId="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center" vertical="top"/>
    </xf>
    <xf numFmtId="0" fontId="25" fillId="0" borderId="44" xfId="0" applyFont="1" applyFill="1" applyBorder="1" applyAlignment="1">
      <alignment vertical="top" wrapText="1"/>
    </xf>
    <xf numFmtId="0" fontId="25" fillId="0" borderId="36" xfId="0" applyFont="1" applyFill="1" applyBorder="1" applyAlignment="1">
      <alignment horizontal="center" wrapText="1"/>
    </xf>
    <xf numFmtId="0" fontId="25" fillId="0" borderId="37" xfId="0" applyFont="1" applyFill="1" applyBorder="1" applyAlignment="1">
      <alignment horizontal="center" wrapText="1"/>
    </xf>
    <xf numFmtId="0" fontId="27" fillId="0" borderId="2" xfId="0" applyFont="1" applyFill="1" applyBorder="1" applyAlignment="1">
      <alignment vertical="top" wrapText="1"/>
    </xf>
    <xf numFmtId="0" fontId="25" fillId="0" borderId="9" xfId="0" applyFont="1" applyFill="1" applyBorder="1" applyAlignment="1">
      <alignment horizontal="center" vertical="top" wrapText="1"/>
    </xf>
    <xf numFmtId="0" fontId="25" fillId="0" borderId="10" xfId="0" applyFont="1" applyFill="1" applyBorder="1" applyAlignment="1">
      <alignment horizontal="center" vertical="top" wrapText="1"/>
    </xf>
    <xf numFmtId="0" fontId="1" fillId="0" borderId="36" xfId="0" applyFont="1" applyFill="1" applyBorder="1" applyAlignment="1">
      <alignment horizontal="justify" vertical="top" wrapText="1"/>
    </xf>
    <xf numFmtId="0" fontId="1" fillId="0" borderId="46" xfId="0" applyFont="1" applyFill="1" applyBorder="1" applyAlignment="1">
      <alignment horizontal="justify" vertical="top" wrapText="1"/>
    </xf>
    <xf numFmtId="0" fontId="35" fillId="0" borderId="0" xfId="0" applyFont="1" applyFill="1"/>
    <xf numFmtId="0" fontId="22" fillId="0" borderId="1" xfId="0" applyFont="1" applyFill="1" applyBorder="1" applyAlignment="1">
      <alignment vertical="top" wrapText="1"/>
    </xf>
    <xf numFmtId="0" fontId="36" fillId="0" borderId="0" xfId="0" applyFont="1" applyFill="1"/>
    <xf numFmtId="0" fontId="22" fillId="0" borderId="4" xfId="0" applyFont="1" applyFill="1" applyBorder="1" applyAlignment="1">
      <alignment vertical="top" wrapText="1"/>
    </xf>
    <xf numFmtId="0" fontId="22" fillId="0" borderId="3" xfId="0" applyFont="1" applyFill="1" applyBorder="1" applyAlignment="1">
      <alignment vertical="top" wrapText="1"/>
    </xf>
    <xf numFmtId="0" fontId="22" fillId="0" borderId="2" xfId="0" applyFont="1" applyFill="1" applyBorder="1" applyAlignment="1">
      <alignment vertical="top" wrapText="1"/>
    </xf>
    <xf numFmtId="0" fontId="21" fillId="0" borderId="2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vertical="top" wrapText="1"/>
    </xf>
    <xf numFmtId="0" fontId="22" fillId="0" borderId="40" xfId="0" applyFont="1" applyFill="1" applyBorder="1" applyAlignment="1">
      <alignment vertical="top" wrapText="1"/>
    </xf>
    <xf numFmtId="0" fontId="22" fillId="0" borderId="18" xfId="0" applyFont="1" applyFill="1" applyBorder="1" applyAlignment="1">
      <alignment vertical="top" wrapText="1"/>
    </xf>
    <xf numFmtId="0" fontId="21" fillId="0" borderId="44" xfId="0" applyFont="1" applyFill="1" applyBorder="1" applyAlignment="1">
      <alignment vertical="top" wrapText="1"/>
    </xf>
    <xf numFmtId="0" fontId="21" fillId="0" borderId="35" xfId="0" applyFont="1" applyFill="1" applyBorder="1" applyAlignment="1">
      <alignment horizontal="center" vertical="top" wrapText="1"/>
    </xf>
    <xf numFmtId="0" fontId="21" fillId="0" borderId="37" xfId="0" applyFont="1" applyFill="1" applyBorder="1" applyAlignment="1">
      <alignment horizontal="center" vertical="top" wrapText="1"/>
    </xf>
    <xf numFmtId="0" fontId="21" fillId="0" borderId="38" xfId="0" applyFont="1" applyFill="1" applyBorder="1" applyAlignment="1">
      <alignment horizontal="center" vertical="top" wrapText="1"/>
    </xf>
    <xf numFmtId="164" fontId="3" fillId="0" borderId="17" xfId="106" applyNumberFormat="1" applyFont="1" applyFill="1" applyBorder="1" applyAlignment="1">
      <alignment horizontal="center" vertical="center" wrapText="1"/>
    </xf>
    <xf numFmtId="0" fontId="21" fillId="0" borderId="8" xfId="2" applyNumberFormat="1" applyFont="1" applyFill="1" applyBorder="1" applyAlignment="1">
      <alignment horizontal="left" vertical="top" wrapText="1"/>
    </xf>
    <xf numFmtId="0" fontId="21" fillId="0" borderId="8" xfId="0" applyFont="1" applyFill="1" applyBorder="1" applyAlignment="1">
      <alignment vertical="top" wrapText="1"/>
    </xf>
    <xf numFmtId="0" fontId="21" fillId="0" borderId="17" xfId="0" applyFont="1" applyFill="1" applyBorder="1" applyAlignment="1">
      <alignment vertical="top" wrapText="1"/>
    </xf>
    <xf numFmtId="0" fontId="21" fillId="0" borderId="2" xfId="0" applyFont="1" applyFill="1" applyBorder="1" applyAlignment="1">
      <alignment vertical="top" wrapText="1"/>
    </xf>
    <xf numFmtId="0" fontId="21" fillId="0" borderId="47" xfId="0" applyFont="1" applyFill="1" applyBorder="1" applyAlignment="1">
      <alignment horizontal="center" vertical="top" wrapText="1"/>
    </xf>
    <xf numFmtId="2" fontId="17" fillId="0" borderId="5" xfId="2" applyNumberFormat="1" applyFont="1" applyFill="1" applyBorder="1"/>
    <xf numFmtId="0" fontId="0" fillId="0" borderId="2" xfId="0" applyFill="1" applyBorder="1"/>
    <xf numFmtId="0" fontId="18" fillId="0" borderId="1" xfId="2" applyNumberFormat="1" applyFont="1" applyFill="1" applyBorder="1" applyAlignment="1">
      <alignment horizontal="center" vertical="center" wrapText="1"/>
    </xf>
    <xf numFmtId="0" fontId="21" fillId="0" borderId="36" xfId="0" applyFont="1" applyFill="1" applyBorder="1" applyAlignment="1">
      <alignment horizontal="center" vertical="top" wrapText="1"/>
    </xf>
    <xf numFmtId="0" fontId="0" fillId="0" borderId="18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21" fillId="0" borderId="0" xfId="2" applyFont="1" applyFill="1"/>
    <xf numFmtId="0" fontId="25" fillId="0" borderId="42" xfId="0" applyFont="1" applyFill="1" applyBorder="1" applyAlignment="1">
      <alignment horizontal="justify" vertical="top"/>
    </xf>
    <xf numFmtId="0" fontId="25" fillId="0" borderId="2" xfId="0" applyFont="1" applyFill="1" applyBorder="1" applyAlignment="1">
      <alignment horizontal="justify" vertical="top"/>
    </xf>
    <xf numFmtId="0" fontId="24" fillId="0" borderId="35" xfId="0" applyFont="1" applyFill="1" applyBorder="1" applyAlignment="1">
      <alignment horizontal="justify" vertical="top" wrapText="1"/>
    </xf>
    <xf numFmtId="0" fontId="25" fillId="0" borderId="36" xfId="0" applyFont="1" applyFill="1" applyBorder="1" applyAlignment="1">
      <alignment wrapText="1"/>
    </xf>
    <xf numFmtId="0" fontId="24" fillId="0" borderId="44" xfId="0" applyFont="1" applyFill="1" applyBorder="1" applyAlignment="1">
      <alignment horizontal="justify" vertical="top" wrapText="1"/>
    </xf>
    <xf numFmtId="3" fontId="25" fillId="0" borderId="37" xfId="0" applyNumberFormat="1" applyFont="1" applyFill="1" applyBorder="1" applyAlignment="1">
      <alignment wrapText="1"/>
    </xf>
    <xf numFmtId="0" fontId="25" fillId="0" borderId="46" xfId="0" applyFont="1" applyFill="1" applyBorder="1" applyAlignment="1">
      <alignment wrapText="1"/>
    </xf>
    <xf numFmtId="0" fontId="29" fillId="0" borderId="2" xfId="0" applyFont="1" applyFill="1" applyBorder="1" applyAlignment="1">
      <alignment horizontal="justify" vertical="top" wrapText="1"/>
    </xf>
    <xf numFmtId="0" fontId="25" fillId="0" borderId="37" xfId="0" applyFont="1" applyFill="1" applyBorder="1" applyAlignment="1">
      <alignment wrapText="1"/>
    </xf>
    <xf numFmtId="0" fontId="29" fillId="0" borderId="44" xfId="0" applyFont="1" applyFill="1" applyBorder="1" applyAlignment="1">
      <alignment horizontal="justify" vertical="top" wrapText="1"/>
    </xf>
    <xf numFmtId="0" fontId="25" fillId="0" borderId="0" xfId="0" applyFont="1" applyFill="1" applyBorder="1" applyAlignment="1">
      <alignment wrapText="1"/>
    </xf>
    <xf numFmtId="0" fontId="25" fillId="0" borderId="12" xfId="0" applyFont="1" applyFill="1" applyBorder="1" applyAlignment="1">
      <alignment wrapText="1"/>
    </xf>
    <xf numFmtId="0" fontId="29" fillId="0" borderId="37" xfId="0" applyFont="1" applyFill="1" applyBorder="1" applyAlignment="1">
      <alignment horizontal="justify" vertical="top" wrapText="1"/>
    </xf>
    <xf numFmtId="0" fontId="29" fillId="0" borderId="37" xfId="0" applyFont="1" applyFill="1" applyBorder="1" applyAlignment="1">
      <alignment vertical="top" wrapText="1"/>
    </xf>
    <xf numFmtId="0" fontId="24" fillId="0" borderId="37" xfId="0" applyFont="1" applyFill="1" applyBorder="1" applyAlignment="1">
      <alignment horizontal="justify" vertical="top" wrapText="1"/>
    </xf>
    <xf numFmtId="0" fontId="29" fillId="0" borderId="35" xfId="0" applyFont="1" applyFill="1" applyBorder="1" applyAlignment="1">
      <alignment horizontal="justify" vertical="top" wrapText="1"/>
    </xf>
    <xf numFmtId="0" fontId="24" fillId="0" borderId="38" xfId="0" applyFont="1" applyFill="1" applyBorder="1" applyAlignment="1">
      <alignment horizontal="justify" vertical="top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36"/>
  <sheetViews>
    <sheetView tabSelected="1" zoomScale="68" zoomScaleNormal="68" zoomScaleSheetLayoutView="75" workbookViewId="0">
      <pane ySplit="6" topLeftCell="A25" activePane="bottomLeft" state="frozen"/>
      <selection activeCell="B1" sqref="B1"/>
      <selection pane="bottomLeft" activeCell="J28" sqref="J28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5.7109375" customWidth="1"/>
    <col min="5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  <c r="P1" s="52" t="s">
        <v>63</v>
      </c>
    </row>
    <row r="2" spans="1:130" s="30" customFormat="1" ht="40.5" customHeight="1">
      <c r="A2" s="145" t="s">
        <v>301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</row>
    <row r="3" spans="1:130" s="30" customFormat="1" ht="23.45" customHeight="1" thickBot="1">
      <c r="Q3" s="31"/>
      <c r="R3" s="31"/>
    </row>
    <row r="4" spans="1:130" s="32" customFormat="1" ht="57" customHeight="1">
      <c r="A4" s="153" t="s">
        <v>0</v>
      </c>
      <c r="B4" s="146" t="s">
        <v>36</v>
      </c>
      <c r="C4" s="150" t="s">
        <v>57</v>
      </c>
      <c r="D4" s="151"/>
      <c r="E4" s="152"/>
      <c r="F4" s="155" t="s">
        <v>40</v>
      </c>
      <c r="G4" s="156"/>
      <c r="H4" s="156"/>
      <c r="I4" s="156"/>
      <c r="J4" s="157"/>
      <c r="K4" s="158" t="s">
        <v>45</v>
      </c>
      <c r="L4" s="158"/>
      <c r="M4" s="158"/>
      <c r="N4" s="158"/>
      <c r="O4" s="146" t="s">
        <v>48</v>
      </c>
      <c r="P4" s="148" t="s">
        <v>51</v>
      </c>
      <c r="Q4" s="33"/>
      <c r="R4" s="33"/>
    </row>
    <row r="5" spans="1:130" s="32" customFormat="1" ht="168" customHeight="1">
      <c r="A5" s="154"/>
      <c r="B5" s="147"/>
      <c r="C5" s="38" t="s">
        <v>58</v>
      </c>
      <c r="D5" s="38" t="s">
        <v>37</v>
      </c>
      <c r="E5" s="39" t="s">
        <v>38</v>
      </c>
      <c r="F5" s="39" t="s">
        <v>3</v>
      </c>
      <c r="G5" s="38" t="s">
        <v>59</v>
      </c>
      <c r="H5" s="38" t="s">
        <v>60</v>
      </c>
      <c r="I5" s="40" t="s">
        <v>42</v>
      </c>
      <c r="J5" s="40" t="s">
        <v>43</v>
      </c>
      <c r="K5" s="40" t="s">
        <v>49</v>
      </c>
      <c r="L5" s="41" t="s">
        <v>61</v>
      </c>
      <c r="M5" s="41" t="s">
        <v>62</v>
      </c>
      <c r="N5" s="41" t="s">
        <v>46</v>
      </c>
      <c r="O5" s="147"/>
      <c r="P5" s="149"/>
      <c r="Q5" s="33"/>
      <c r="R5" s="33"/>
    </row>
    <row r="6" spans="1:130" s="26" customFormat="1" ht="63">
      <c r="A6" s="42"/>
      <c r="B6" s="38">
        <v>1</v>
      </c>
      <c r="C6" s="38">
        <v>2</v>
      </c>
      <c r="D6" s="38">
        <v>3</v>
      </c>
      <c r="E6" s="38" t="s">
        <v>39</v>
      </c>
      <c r="F6" s="38">
        <v>5</v>
      </c>
      <c r="G6" s="38">
        <v>6</v>
      </c>
      <c r="H6" s="38">
        <v>7</v>
      </c>
      <c r="I6" s="38" t="s">
        <v>41</v>
      </c>
      <c r="J6" s="38" t="s">
        <v>44</v>
      </c>
      <c r="K6" s="38">
        <v>10</v>
      </c>
      <c r="L6" s="38">
        <v>11</v>
      </c>
      <c r="M6" s="38">
        <v>12</v>
      </c>
      <c r="N6" s="38" t="s">
        <v>47</v>
      </c>
      <c r="O6" s="43" t="s">
        <v>56</v>
      </c>
      <c r="P6" s="44">
        <v>15</v>
      </c>
      <c r="Q6" s="36"/>
      <c r="R6" s="36"/>
      <c r="S6" s="36"/>
      <c r="T6" s="36"/>
      <c r="U6" s="36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4"/>
    </row>
    <row r="7" spans="1:130" ht="36" customHeight="1">
      <c r="A7" s="221">
        <v>1</v>
      </c>
      <c r="B7" s="119" t="s">
        <v>64</v>
      </c>
      <c r="C7" s="67">
        <v>4</v>
      </c>
      <c r="D7" s="67">
        <v>3</v>
      </c>
      <c r="E7" s="67">
        <f>D7/C7*100</f>
        <v>75</v>
      </c>
      <c r="F7" s="69" t="s">
        <v>6</v>
      </c>
      <c r="G7" s="70">
        <f>SUM(G8:G11)</f>
        <v>6380</v>
      </c>
      <c r="H7" s="70">
        <f>SUM(H8:H11)</f>
        <v>5010</v>
      </c>
      <c r="I7" s="70">
        <f>H7/G7*100</f>
        <v>78.526645768025077</v>
      </c>
      <c r="J7" s="75">
        <f>E7/I7*100</f>
        <v>95.508982035928142</v>
      </c>
      <c r="K7" s="222" t="s">
        <v>65</v>
      </c>
      <c r="L7" s="53">
        <v>230</v>
      </c>
      <c r="M7" s="223">
        <v>232</v>
      </c>
      <c r="N7" s="224">
        <f>M7/L7*100</f>
        <v>100.8695652173913</v>
      </c>
      <c r="O7" s="225">
        <f>N12*J7/100</f>
        <v>93.917784170892531</v>
      </c>
      <c r="P7" s="160" t="s">
        <v>66</v>
      </c>
    </row>
    <row r="8" spans="1:130" ht="62.25" customHeight="1">
      <c r="A8" s="163"/>
      <c r="B8" s="120"/>
      <c r="C8" s="165" t="s">
        <v>67</v>
      </c>
      <c r="D8" s="226"/>
      <c r="E8" s="227"/>
      <c r="F8" s="60" t="s">
        <v>53</v>
      </c>
      <c r="G8" s="61"/>
      <c r="H8" s="61"/>
      <c r="I8" s="70" t="e">
        <f>H8/G8*100</f>
        <v>#DIV/0!</v>
      </c>
      <c r="J8" s="75" t="e">
        <f>E8/I8*100</f>
        <v>#DIV/0!</v>
      </c>
      <c r="K8" s="77" t="s">
        <v>68</v>
      </c>
      <c r="L8" s="228">
        <v>1674</v>
      </c>
      <c r="M8" s="228">
        <v>1703</v>
      </c>
      <c r="N8" s="224">
        <f>M8/L8*100</f>
        <v>101.73237753882916</v>
      </c>
      <c r="O8" s="229"/>
      <c r="P8" s="161"/>
    </row>
    <row r="9" spans="1:130" ht="45.75" customHeight="1">
      <c r="A9" s="163"/>
      <c r="B9" s="120"/>
      <c r="C9" s="230"/>
      <c r="D9" s="231"/>
      <c r="E9" s="232"/>
      <c r="F9" s="60" t="s">
        <v>52</v>
      </c>
      <c r="G9" s="61"/>
      <c r="H9" s="61"/>
      <c r="I9" s="70" t="e">
        <f>H9/G9*100</f>
        <v>#DIV/0!</v>
      </c>
      <c r="J9" s="75" t="e">
        <f>E9/I9*100</f>
        <v>#DIV/0!</v>
      </c>
      <c r="K9" s="77" t="s">
        <v>69</v>
      </c>
      <c r="L9" s="233" t="s">
        <v>70</v>
      </c>
      <c r="M9" s="228">
        <v>3700</v>
      </c>
      <c r="N9" s="224">
        <v>92.4</v>
      </c>
      <c r="O9" s="229"/>
      <c r="P9" s="161"/>
    </row>
    <row r="10" spans="1:130" ht="39" customHeight="1">
      <c r="A10" s="163"/>
      <c r="B10" s="120"/>
      <c r="C10" s="230"/>
      <c r="D10" s="231"/>
      <c r="E10" s="232"/>
      <c r="F10" s="60" t="s">
        <v>54</v>
      </c>
      <c r="G10" s="61">
        <v>10</v>
      </c>
      <c r="H10" s="61">
        <v>10</v>
      </c>
      <c r="I10" s="70">
        <f>H10/G10*100</f>
        <v>100</v>
      </c>
      <c r="J10" s="234">
        <f>E7/I10*100</f>
        <v>75</v>
      </c>
      <c r="K10" s="77">
        <v>4</v>
      </c>
      <c r="L10" s="72"/>
      <c r="M10" s="58"/>
      <c r="N10" s="224" t="e">
        <f>M10/L10*100</f>
        <v>#DIV/0!</v>
      </c>
      <c r="O10" s="229"/>
      <c r="P10" s="161"/>
    </row>
    <row r="11" spans="1:130" ht="36.75">
      <c r="A11" s="163"/>
      <c r="B11" s="120"/>
      <c r="C11" s="230"/>
      <c r="D11" s="231"/>
      <c r="E11" s="232"/>
      <c r="F11" s="55" t="s">
        <v>55</v>
      </c>
      <c r="G11" s="61">
        <v>6370</v>
      </c>
      <c r="H11" s="61">
        <v>5000</v>
      </c>
      <c r="I11" s="70">
        <f>H11/G11*100</f>
        <v>78.492935635792776</v>
      </c>
      <c r="J11" s="234">
        <f>E7/I11*100</f>
        <v>95.55</v>
      </c>
      <c r="K11" s="77">
        <v>5</v>
      </c>
      <c r="L11" s="72"/>
      <c r="M11" s="58"/>
      <c r="N11" s="224" t="e">
        <f>M11/L11*100</f>
        <v>#DIV/0!</v>
      </c>
      <c r="O11" s="229"/>
      <c r="P11" s="161"/>
    </row>
    <row r="12" spans="1:130" ht="33" customHeight="1" thickBot="1">
      <c r="A12" s="164"/>
      <c r="B12" s="168"/>
      <c r="C12" s="235"/>
      <c r="D12" s="236"/>
      <c r="E12" s="237"/>
      <c r="F12" s="238"/>
      <c r="G12" s="239"/>
      <c r="H12" s="239"/>
      <c r="I12" s="239"/>
      <c r="J12" s="240"/>
      <c r="K12" s="241" t="s">
        <v>50</v>
      </c>
      <c r="L12" s="242"/>
      <c r="M12" s="243"/>
      <c r="N12" s="244">
        <f>(N9+N8+N7)/3</f>
        <v>98.333980918740153</v>
      </c>
      <c r="O12" s="245"/>
      <c r="P12" s="162"/>
    </row>
    <row r="13" spans="1:130" ht="38.25">
      <c r="A13" s="116">
        <v>2</v>
      </c>
      <c r="B13" s="136" t="s">
        <v>71</v>
      </c>
      <c r="C13" s="49">
        <v>6</v>
      </c>
      <c r="D13" s="49">
        <v>0</v>
      </c>
      <c r="E13" s="49">
        <f>D13/C13*100</f>
        <v>0</v>
      </c>
      <c r="F13" s="37" t="s">
        <v>6</v>
      </c>
      <c r="G13" s="246">
        <f>SUM(G14:G17)</f>
        <v>42045.62</v>
      </c>
      <c r="H13" s="246">
        <f>SUM(H14:H17)</f>
        <v>0</v>
      </c>
      <c r="I13" s="45">
        <f>H13/G13*100</f>
        <v>0</v>
      </c>
      <c r="J13" s="51" t="e">
        <f>E13/I13*100</f>
        <v>#DIV/0!</v>
      </c>
      <c r="K13" s="247" t="s">
        <v>72</v>
      </c>
      <c r="L13" s="41" t="s">
        <v>72</v>
      </c>
      <c r="M13" s="82" t="s">
        <v>72</v>
      </c>
      <c r="N13" s="46" t="e">
        <f>M13/L13*100</f>
        <v>#VALUE!</v>
      </c>
      <c r="O13" s="121" t="e">
        <f>N18*J13/100</f>
        <v>#VALUE!</v>
      </c>
      <c r="P13" s="124" t="s">
        <v>73</v>
      </c>
    </row>
    <row r="14" spans="1:130" ht="45">
      <c r="A14" s="117"/>
      <c r="B14" s="137"/>
      <c r="C14" s="127" t="s">
        <v>74</v>
      </c>
      <c r="D14" s="128"/>
      <c r="E14" s="129"/>
      <c r="F14" s="47" t="s">
        <v>53</v>
      </c>
      <c r="G14" s="85">
        <v>0</v>
      </c>
      <c r="H14" s="85"/>
      <c r="I14" s="45" t="e">
        <f>H14/G14*100</f>
        <v>#DIV/0!</v>
      </c>
      <c r="J14" s="51" t="e">
        <f>E14/I14*100</f>
        <v>#DIV/0!</v>
      </c>
      <c r="K14" s="248" t="s">
        <v>72</v>
      </c>
      <c r="L14" s="41" t="s">
        <v>72</v>
      </c>
      <c r="M14" s="82" t="s">
        <v>72</v>
      </c>
      <c r="N14" s="46" t="e">
        <f>M14/L14*100</f>
        <v>#VALUE!</v>
      </c>
      <c r="O14" s="122"/>
      <c r="P14" s="125"/>
    </row>
    <row r="15" spans="1:130" ht="45">
      <c r="A15" s="117"/>
      <c r="B15" s="137"/>
      <c r="C15" s="130"/>
      <c r="D15" s="131"/>
      <c r="E15" s="132"/>
      <c r="F15" s="47" t="s">
        <v>52</v>
      </c>
      <c r="G15" s="233">
        <v>42015.62</v>
      </c>
      <c r="H15" s="85"/>
      <c r="I15" s="45">
        <f>H15/G15*100</f>
        <v>0</v>
      </c>
      <c r="J15" s="51" t="e">
        <f>E15/I15*100</f>
        <v>#DIV/0!</v>
      </c>
      <c r="K15" s="248" t="s">
        <v>72</v>
      </c>
      <c r="L15" s="41" t="s">
        <v>72</v>
      </c>
      <c r="M15" s="82" t="s">
        <v>72</v>
      </c>
      <c r="N15" s="46" t="e">
        <f>M15/L15*100</f>
        <v>#VALUE!</v>
      </c>
      <c r="O15" s="122"/>
      <c r="P15" s="125"/>
    </row>
    <row r="16" spans="1:130" ht="45">
      <c r="A16" s="117"/>
      <c r="B16" s="137"/>
      <c r="C16" s="130"/>
      <c r="D16" s="131"/>
      <c r="E16" s="132"/>
      <c r="F16" s="47" t="s">
        <v>54</v>
      </c>
      <c r="G16" s="85">
        <v>30</v>
      </c>
      <c r="H16" s="85" t="s">
        <v>72</v>
      </c>
      <c r="I16" s="45" t="e">
        <f>H16/G16*100</f>
        <v>#VALUE!</v>
      </c>
      <c r="J16" s="51" t="e">
        <f>E16/I16*100</f>
        <v>#VALUE!</v>
      </c>
      <c r="K16" s="248"/>
      <c r="L16" s="249"/>
      <c r="M16" s="82"/>
      <c r="N16" s="46" t="e">
        <f>M16/L16*100</f>
        <v>#DIV/0!</v>
      </c>
      <c r="O16" s="122"/>
      <c r="P16" s="125"/>
    </row>
    <row r="17" spans="1:16" ht="49.5">
      <c r="A17" s="117"/>
      <c r="B17" s="137"/>
      <c r="C17" s="130"/>
      <c r="D17" s="131"/>
      <c r="E17" s="132"/>
      <c r="F17" s="48" t="s">
        <v>55</v>
      </c>
      <c r="G17" s="85" t="s">
        <v>72</v>
      </c>
      <c r="H17" s="85" t="s">
        <v>72</v>
      </c>
      <c r="I17" s="45" t="e">
        <f>H17/G17*100</f>
        <v>#VALUE!</v>
      </c>
      <c r="J17" s="51" t="e">
        <f>E17/I17*100</f>
        <v>#VALUE!</v>
      </c>
      <c r="K17" s="248"/>
      <c r="L17" s="249"/>
      <c r="M17" s="82"/>
      <c r="N17" s="46" t="e">
        <f>M17/L17*100</f>
        <v>#DIV/0!</v>
      </c>
      <c r="O17" s="122"/>
      <c r="P17" s="125"/>
    </row>
    <row r="18" spans="1:16" ht="16.5" thickBot="1">
      <c r="A18" s="118"/>
      <c r="B18" s="138"/>
      <c r="C18" s="133"/>
      <c r="D18" s="134"/>
      <c r="E18" s="135"/>
      <c r="F18" s="63"/>
      <c r="G18" s="64"/>
      <c r="H18" s="64"/>
      <c r="I18" s="64"/>
      <c r="J18" s="65"/>
      <c r="K18" s="139" t="s">
        <v>50</v>
      </c>
      <c r="L18" s="140"/>
      <c r="M18" s="141"/>
      <c r="N18" s="50" t="s">
        <v>72</v>
      </c>
      <c r="O18" s="123"/>
      <c r="P18" s="126"/>
    </row>
    <row r="19" spans="1:16" ht="79.5" thickBot="1">
      <c r="A19" s="116">
        <v>3</v>
      </c>
      <c r="B19" s="136" t="s">
        <v>75</v>
      </c>
      <c r="C19" s="49">
        <v>17</v>
      </c>
      <c r="D19" s="49">
        <v>17</v>
      </c>
      <c r="E19" s="49">
        <f>D19/C19*100</f>
        <v>100</v>
      </c>
      <c r="F19" s="37" t="s">
        <v>6</v>
      </c>
      <c r="G19" s="45">
        <v>31.25</v>
      </c>
      <c r="H19" s="45">
        <v>25.8</v>
      </c>
      <c r="I19" s="45">
        <f>H19/G19*100</f>
        <v>82.56</v>
      </c>
      <c r="J19" s="250">
        <f>E19/I19*100</f>
        <v>121.12403100775194</v>
      </c>
      <c r="K19" s="251" t="s">
        <v>76</v>
      </c>
      <c r="L19" s="252">
        <v>16</v>
      </c>
      <c r="M19" s="82">
        <v>3</v>
      </c>
      <c r="N19" s="46">
        <f>M19/L19*100</f>
        <v>18.75</v>
      </c>
      <c r="O19" s="210">
        <f>N26*J19/100</f>
        <v>181.9641373991457</v>
      </c>
      <c r="P19" s="124" t="s">
        <v>77</v>
      </c>
    </row>
    <row r="20" spans="1:16" ht="63.75" thickBot="1">
      <c r="A20" s="117"/>
      <c r="B20" s="137"/>
      <c r="C20" s="127" t="s">
        <v>78</v>
      </c>
      <c r="D20" s="128"/>
      <c r="E20" s="129"/>
      <c r="F20" s="47" t="s">
        <v>53</v>
      </c>
      <c r="G20" s="85">
        <v>0</v>
      </c>
      <c r="H20" s="85">
        <v>0</v>
      </c>
      <c r="I20" s="45" t="e">
        <f>H20/G20*100</f>
        <v>#DIV/0!</v>
      </c>
      <c r="J20" s="51" t="e">
        <f>E20/I20*100</f>
        <v>#DIV/0!</v>
      </c>
      <c r="K20" s="251" t="s">
        <v>79</v>
      </c>
      <c r="L20" s="253">
        <v>6</v>
      </c>
      <c r="M20" s="82">
        <v>13</v>
      </c>
      <c r="N20" s="206">
        <f t="shared" ref="N20:N25" si="0">M20/L20*100</f>
        <v>216.66666666666666</v>
      </c>
      <c r="O20" s="211"/>
      <c r="P20" s="125"/>
    </row>
    <row r="21" spans="1:16" ht="63.75" thickBot="1">
      <c r="A21" s="117"/>
      <c r="B21" s="137"/>
      <c r="C21" s="130"/>
      <c r="D21" s="131"/>
      <c r="E21" s="132"/>
      <c r="F21" s="47" t="s">
        <v>52</v>
      </c>
      <c r="G21" s="85">
        <v>0</v>
      </c>
      <c r="H21" s="85">
        <v>0</v>
      </c>
      <c r="I21" s="45" t="e">
        <f>H21/G21*100</f>
        <v>#DIV/0!</v>
      </c>
      <c r="J21" s="51" t="e">
        <f>E21/I21*100</f>
        <v>#DIV/0!</v>
      </c>
      <c r="K21" s="251" t="s">
        <v>80</v>
      </c>
      <c r="L21" s="254">
        <v>17</v>
      </c>
      <c r="M21" s="83">
        <v>17</v>
      </c>
      <c r="N21" s="46">
        <f t="shared" si="0"/>
        <v>100</v>
      </c>
      <c r="O21" s="211"/>
      <c r="P21" s="125"/>
    </row>
    <row r="22" spans="1:16" ht="63">
      <c r="A22" s="117"/>
      <c r="B22" s="137"/>
      <c r="C22" s="130"/>
      <c r="D22" s="131"/>
      <c r="E22" s="132"/>
      <c r="F22" s="47" t="s">
        <v>54</v>
      </c>
      <c r="G22" s="85">
        <v>31.25</v>
      </c>
      <c r="H22" s="85">
        <v>25.8</v>
      </c>
      <c r="I22" s="45">
        <f>H22/G22*100</f>
        <v>82.56</v>
      </c>
      <c r="J22" s="215">
        <f>E19/I22*100</f>
        <v>121.12403100775194</v>
      </c>
      <c r="K22" s="255" t="s">
        <v>81</v>
      </c>
      <c r="L22" s="256">
        <v>3</v>
      </c>
      <c r="M22" s="256">
        <v>1</v>
      </c>
      <c r="N22" s="257">
        <f t="shared" si="0"/>
        <v>33.333333333333329</v>
      </c>
      <c r="O22" s="211"/>
      <c r="P22" s="125"/>
    </row>
    <row r="23" spans="1:16" ht="63">
      <c r="A23" s="117"/>
      <c r="B23" s="137"/>
      <c r="C23" s="130"/>
      <c r="D23" s="131"/>
      <c r="E23" s="132"/>
      <c r="F23" s="48" t="s">
        <v>55</v>
      </c>
      <c r="G23" s="85">
        <v>0</v>
      </c>
      <c r="H23" s="85">
        <v>0</v>
      </c>
      <c r="I23" s="45" t="e">
        <f>H23/G23*100</f>
        <v>#DIV/0!</v>
      </c>
      <c r="J23" s="51" t="e">
        <f>E23/I23*100</f>
        <v>#DIV/0!</v>
      </c>
      <c r="K23" s="258" t="s">
        <v>82</v>
      </c>
      <c r="L23" s="259">
        <v>5</v>
      </c>
      <c r="M23" s="256">
        <v>21</v>
      </c>
      <c r="N23" s="84">
        <f t="shared" si="0"/>
        <v>420</v>
      </c>
      <c r="O23" s="211"/>
      <c r="P23" s="125"/>
    </row>
    <row r="24" spans="1:16" ht="78.75">
      <c r="A24" s="117"/>
      <c r="B24" s="137"/>
      <c r="C24" s="130"/>
      <c r="D24" s="131"/>
      <c r="E24" s="132"/>
      <c r="F24" s="90"/>
      <c r="G24" s="91"/>
      <c r="H24" s="91"/>
      <c r="I24" s="92"/>
      <c r="J24" s="93"/>
      <c r="K24" s="260" t="s">
        <v>83</v>
      </c>
      <c r="L24" s="259">
        <v>35</v>
      </c>
      <c r="M24" s="256">
        <v>92</v>
      </c>
      <c r="N24" s="257">
        <f t="shared" si="0"/>
        <v>262.85714285714283</v>
      </c>
      <c r="O24" s="211"/>
      <c r="P24" s="125"/>
    </row>
    <row r="25" spans="1:16" ht="47.25">
      <c r="A25" s="117"/>
      <c r="B25" s="137"/>
      <c r="C25" s="130"/>
      <c r="D25" s="131"/>
      <c r="E25" s="132"/>
      <c r="F25" s="90"/>
      <c r="G25" s="91"/>
      <c r="H25" s="91"/>
      <c r="I25" s="92"/>
      <c r="J25" s="93"/>
      <c r="K25" s="260" t="s">
        <v>84</v>
      </c>
      <c r="L25" s="259">
        <v>8</v>
      </c>
      <c r="M25" s="256">
        <v>0</v>
      </c>
      <c r="N25" s="84">
        <f t="shared" si="0"/>
        <v>0</v>
      </c>
      <c r="O25" s="211"/>
      <c r="P25" s="125"/>
    </row>
    <row r="26" spans="1:16" ht="16.5" thickBot="1">
      <c r="A26" s="118"/>
      <c r="B26" s="138"/>
      <c r="C26" s="133"/>
      <c r="D26" s="134"/>
      <c r="E26" s="135"/>
      <c r="F26" s="63"/>
      <c r="G26" s="64"/>
      <c r="H26" s="64"/>
      <c r="I26" s="64"/>
      <c r="J26" s="65"/>
      <c r="K26" s="142" t="s">
        <v>50</v>
      </c>
      <c r="L26" s="143"/>
      <c r="M26" s="144"/>
      <c r="N26" s="218">
        <f>(N19+N20+N21+N22+N23+N24+N25)/7</f>
        <v>150.2295918367347</v>
      </c>
      <c r="O26" s="212"/>
      <c r="P26" s="126"/>
    </row>
    <row r="27" spans="1:16" ht="39" thickBot="1">
      <c r="A27" s="116">
        <v>4</v>
      </c>
      <c r="B27" s="136" t="s">
        <v>85</v>
      </c>
      <c r="C27" s="49">
        <v>5</v>
      </c>
      <c r="D27" s="49">
        <v>5</v>
      </c>
      <c r="E27" s="49">
        <f>D27/C27*100</f>
        <v>100</v>
      </c>
      <c r="F27" s="37" t="s">
        <v>6</v>
      </c>
      <c r="G27" s="45">
        <f>G30</f>
        <v>1455.1</v>
      </c>
      <c r="H27" s="45">
        <v>653</v>
      </c>
      <c r="I27" s="45">
        <f>H27/G27*100</f>
        <v>44.87664078070236</v>
      </c>
      <c r="J27" s="261">
        <f>E27/I27*100</f>
        <v>222.83307810107198</v>
      </c>
      <c r="K27" s="262" t="s">
        <v>86</v>
      </c>
      <c r="L27" s="252">
        <v>90</v>
      </c>
      <c r="M27" s="82">
        <v>98</v>
      </c>
      <c r="N27" s="206">
        <f>M27/L27*100</f>
        <v>108.88888888888889</v>
      </c>
      <c r="O27" s="207">
        <f>N32*J27/100</f>
        <v>227.78492428109578</v>
      </c>
      <c r="P27" s="124" t="s">
        <v>87</v>
      </c>
    </row>
    <row r="28" spans="1:16" ht="243" thickBot="1">
      <c r="A28" s="117"/>
      <c r="B28" s="137"/>
      <c r="C28" s="127" t="s">
        <v>78</v>
      </c>
      <c r="D28" s="128"/>
      <c r="E28" s="129"/>
      <c r="F28" s="47" t="s">
        <v>53</v>
      </c>
      <c r="G28" s="85">
        <v>0</v>
      </c>
      <c r="H28" s="85">
        <v>0</v>
      </c>
      <c r="I28" s="45" t="e">
        <f>H28/G28*100</f>
        <v>#DIV/0!</v>
      </c>
      <c r="J28" s="51" t="e">
        <f>E28/I28*100</f>
        <v>#DIV/0!</v>
      </c>
      <c r="K28" s="263" t="s">
        <v>88</v>
      </c>
      <c r="L28" s="253">
        <v>90</v>
      </c>
      <c r="M28" s="82">
        <v>92</v>
      </c>
      <c r="N28" s="206">
        <f>M28/L28*100</f>
        <v>102.22222222222221</v>
      </c>
      <c r="O28" s="208"/>
      <c r="P28" s="125"/>
    </row>
    <row r="29" spans="1:16" ht="45.75" thickBot="1">
      <c r="A29" s="117"/>
      <c r="B29" s="137"/>
      <c r="C29" s="130"/>
      <c r="D29" s="131"/>
      <c r="E29" s="132"/>
      <c r="F29" s="47" t="s">
        <v>52</v>
      </c>
      <c r="G29" s="85" t="s">
        <v>72</v>
      </c>
      <c r="H29" s="85" t="s">
        <v>72</v>
      </c>
      <c r="I29" s="45" t="e">
        <f>H29/G29*100</f>
        <v>#VALUE!</v>
      </c>
      <c r="J29" s="51" t="e">
        <f>E29/I29*100</f>
        <v>#VALUE!</v>
      </c>
      <c r="K29" s="262" t="s">
        <v>89</v>
      </c>
      <c r="L29" s="254">
        <v>70</v>
      </c>
      <c r="M29" s="83">
        <v>70</v>
      </c>
      <c r="N29" s="46">
        <f>M29/L29*100</f>
        <v>100</v>
      </c>
      <c r="O29" s="208"/>
      <c r="P29" s="125"/>
    </row>
    <row r="30" spans="1:16" ht="51.75" thickBot="1">
      <c r="A30" s="117"/>
      <c r="B30" s="137"/>
      <c r="C30" s="130"/>
      <c r="D30" s="131"/>
      <c r="E30" s="132"/>
      <c r="F30" s="47" t="s">
        <v>54</v>
      </c>
      <c r="G30" s="85">
        <v>1455.1</v>
      </c>
      <c r="H30" s="85">
        <v>653</v>
      </c>
      <c r="I30" s="45">
        <f>H30/G30*100</f>
        <v>44.87664078070236</v>
      </c>
      <c r="J30" s="215">
        <f>E27/I30*100</f>
        <v>222.83307810107198</v>
      </c>
      <c r="K30" s="264" t="s">
        <v>90</v>
      </c>
      <c r="L30" s="256">
        <v>8</v>
      </c>
      <c r="M30" s="256">
        <v>8</v>
      </c>
      <c r="N30" s="46">
        <f>M30/L30*100</f>
        <v>100</v>
      </c>
      <c r="O30" s="208"/>
      <c r="P30" s="125"/>
    </row>
    <row r="31" spans="1:16" ht="90">
      <c r="A31" s="117"/>
      <c r="B31" s="137"/>
      <c r="C31" s="130"/>
      <c r="D31" s="131"/>
      <c r="E31" s="132"/>
      <c r="F31" s="48" t="s">
        <v>55</v>
      </c>
      <c r="G31" s="85">
        <v>0</v>
      </c>
      <c r="H31" s="85">
        <v>0</v>
      </c>
      <c r="I31" s="45" t="e">
        <f>H31/G31*100</f>
        <v>#DIV/0!</v>
      </c>
      <c r="J31" s="51" t="e">
        <f>E31/I31*100</f>
        <v>#DIV/0!</v>
      </c>
      <c r="K31" s="265" t="s">
        <v>91</v>
      </c>
      <c r="L31" s="259">
        <v>2</v>
      </c>
      <c r="M31" s="256">
        <v>2</v>
      </c>
      <c r="N31" s="46">
        <f>M31/L31*100</f>
        <v>100</v>
      </c>
      <c r="O31" s="208"/>
      <c r="P31" s="125"/>
    </row>
    <row r="32" spans="1:16" ht="16.5" thickBot="1">
      <c r="A32" s="118"/>
      <c r="B32" s="138"/>
      <c r="C32" s="133"/>
      <c r="D32" s="134"/>
      <c r="E32" s="135"/>
      <c r="F32" s="63"/>
      <c r="G32" s="64"/>
      <c r="H32" s="64"/>
      <c r="I32" s="64"/>
      <c r="J32" s="65"/>
      <c r="K32" s="139" t="s">
        <v>50</v>
      </c>
      <c r="L32" s="140"/>
      <c r="M32" s="141"/>
      <c r="N32" s="205">
        <f>(N27+N28+N29+N30+N31)/5</f>
        <v>102.22222222222221</v>
      </c>
      <c r="O32" s="209"/>
      <c r="P32" s="126"/>
    </row>
    <row r="33" spans="1:16" ht="51.75" thickBot="1">
      <c r="A33" s="116">
        <v>5</v>
      </c>
      <c r="B33" s="119" t="s">
        <v>92</v>
      </c>
      <c r="C33" s="54">
        <v>3</v>
      </c>
      <c r="D33" s="54">
        <v>3</v>
      </c>
      <c r="E33" s="54">
        <f>D33/C33*100</f>
        <v>100</v>
      </c>
      <c r="F33" s="55" t="s">
        <v>6</v>
      </c>
      <c r="G33" s="56">
        <v>42.3</v>
      </c>
      <c r="H33" s="56">
        <v>41.9</v>
      </c>
      <c r="I33" s="56">
        <f>H33/G33*100</f>
        <v>99.054373522458633</v>
      </c>
      <c r="J33" s="266">
        <f>E33/I33*100</f>
        <v>100.9546539379475</v>
      </c>
      <c r="K33" s="264" t="s">
        <v>93</v>
      </c>
      <c r="L33" s="252">
        <v>28.5</v>
      </c>
      <c r="M33" s="58">
        <v>28.5</v>
      </c>
      <c r="N33" s="59">
        <f>M33/L33*100</f>
        <v>100</v>
      </c>
      <c r="O33" s="210">
        <f>N38*J33/100</f>
        <v>115.5813767390141</v>
      </c>
      <c r="P33" s="124" t="s">
        <v>94</v>
      </c>
    </row>
    <row r="34" spans="1:16" ht="52.5" thickBot="1">
      <c r="A34" s="117"/>
      <c r="B34" s="120"/>
      <c r="C34" s="127" t="s">
        <v>78</v>
      </c>
      <c r="D34" s="128"/>
      <c r="E34" s="129"/>
      <c r="F34" s="60" t="s">
        <v>53</v>
      </c>
      <c r="G34" s="61">
        <v>0</v>
      </c>
      <c r="H34" s="61"/>
      <c r="I34" s="56" t="e">
        <f>H34/G34*100</f>
        <v>#DIV/0!</v>
      </c>
      <c r="J34" s="57" t="e">
        <f>E34/I34*100</f>
        <v>#DIV/0!</v>
      </c>
      <c r="K34" s="264" t="s">
        <v>95</v>
      </c>
      <c r="L34" s="253">
        <v>14.5</v>
      </c>
      <c r="M34" s="58">
        <v>20</v>
      </c>
      <c r="N34" s="204">
        <f>M34/L34*100</f>
        <v>137.93103448275863</v>
      </c>
      <c r="O34" s="211"/>
      <c r="P34" s="125"/>
    </row>
    <row r="35" spans="1:16" ht="51.75" thickBot="1">
      <c r="A35" s="117"/>
      <c r="B35" s="120"/>
      <c r="C35" s="130"/>
      <c r="D35" s="131"/>
      <c r="E35" s="132"/>
      <c r="F35" s="60" t="s">
        <v>52</v>
      </c>
      <c r="G35" s="61" t="s">
        <v>72</v>
      </c>
      <c r="H35" s="61"/>
      <c r="I35" s="56" t="e">
        <f>H35/G35*100</f>
        <v>#VALUE!</v>
      </c>
      <c r="J35" s="57" t="e">
        <f>E35/I35*100</f>
        <v>#VALUE!</v>
      </c>
      <c r="K35" s="264" t="s">
        <v>96</v>
      </c>
      <c r="L35" s="254">
        <v>6.3</v>
      </c>
      <c r="M35" s="62">
        <v>8</v>
      </c>
      <c r="N35" s="204">
        <f>M35/L35*100</f>
        <v>126.98412698412697</v>
      </c>
      <c r="O35" s="211"/>
      <c r="P35" s="125"/>
    </row>
    <row r="36" spans="1:16" ht="51.75" thickBot="1">
      <c r="A36" s="117"/>
      <c r="B36" s="120"/>
      <c r="C36" s="130"/>
      <c r="D36" s="131"/>
      <c r="E36" s="132"/>
      <c r="F36" s="60" t="s">
        <v>54</v>
      </c>
      <c r="G36" s="61">
        <v>42.3</v>
      </c>
      <c r="H36" s="61">
        <v>41.9</v>
      </c>
      <c r="I36" s="56">
        <f>H36/G36*100</f>
        <v>99.054373522458633</v>
      </c>
      <c r="J36" s="203">
        <f>E33/I36*100</f>
        <v>100.9546539379475</v>
      </c>
      <c r="K36" s="267" t="s">
        <v>97</v>
      </c>
      <c r="L36" s="256">
        <v>1.8</v>
      </c>
      <c r="M36" s="256">
        <v>1.8</v>
      </c>
      <c r="N36" s="59">
        <f>M36/L36*100</f>
        <v>100</v>
      </c>
      <c r="O36" s="211"/>
      <c r="P36" s="125"/>
    </row>
    <row r="37" spans="1:16" ht="39" thickBot="1">
      <c r="A37" s="117"/>
      <c r="B37" s="120"/>
      <c r="C37" s="130"/>
      <c r="D37" s="131"/>
      <c r="E37" s="132"/>
      <c r="F37" s="55" t="s">
        <v>55</v>
      </c>
      <c r="G37" s="61">
        <v>0</v>
      </c>
      <c r="H37" s="61">
        <v>0</v>
      </c>
      <c r="I37" s="56" t="e">
        <f>H37/G37*100</f>
        <v>#DIV/0!</v>
      </c>
      <c r="J37" s="57" t="e">
        <f>E37/I37*100</f>
        <v>#DIV/0!</v>
      </c>
      <c r="K37" s="264" t="s">
        <v>98</v>
      </c>
      <c r="L37" s="259">
        <v>9.3000000000000007</v>
      </c>
      <c r="M37" s="256">
        <v>10</v>
      </c>
      <c r="N37" s="204">
        <f>M37/L37*100</f>
        <v>107.5268817204301</v>
      </c>
      <c r="O37" s="211"/>
      <c r="P37" s="125"/>
    </row>
    <row r="38" spans="1:16" ht="16.5" thickBot="1">
      <c r="A38" s="118"/>
      <c r="B38" s="109"/>
      <c r="C38" s="133"/>
      <c r="D38" s="134"/>
      <c r="E38" s="135"/>
      <c r="F38" s="63"/>
      <c r="G38" s="64"/>
      <c r="H38" s="64"/>
      <c r="I38" s="64"/>
      <c r="J38" s="65"/>
      <c r="K38" s="142" t="s">
        <v>50</v>
      </c>
      <c r="L38" s="143"/>
      <c r="M38" s="144"/>
      <c r="N38" s="205">
        <f>(N33+N34+N35+N36+N37)/5</f>
        <v>114.48840863746314</v>
      </c>
      <c r="O38" s="212"/>
      <c r="P38" s="126"/>
    </row>
    <row r="39" spans="1:16" ht="51.75" thickBot="1">
      <c r="A39" s="116">
        <v>6</v>
      </c>
      <c r="B39" s="119" t="s">
        <v>99</v>
      </c>
      <c r="C39" s="54">
        <v>4</v>
      </c>
      <c r="D39" s="54">
        <v>4</v>
      </c>
      <c r="E39" s="54">
        <f>D39/C39*100</f>
        <v>100</v>
      </c>
      <c r="F39" s="55" t="s">
        <v>6</v>
      </c>
      <c r="G39" s="56">
        <f>G41+G42</f>
        <v>3524</v>
      </c>
      <c r="H39" s="56">
        <v>166</v>
      </c>
      <c r="I39" s="56">
        <f>H39/G39*100</f>
        <v>4.7105561861520995</v>
      </c>
      <c r="J39" s="203">
        <f>E39/I39*100</f>
        <v>2122.8915662650602</v>
      </c>
      <c r="K39" s="267" t="s">
        <v>100</v>
      </c>
      <c r="L39" s="252">
        <v>41.5</v>
      </c>
      <c r="M39" s="268">
        <v>45.3</v>
      </c>
      <c r="N39" s="204">
        <f>M39/L39*100</f>
        <v>109.1566265060241</v>
      </c>
      <c r="O39" s="207">
        <f>N44*J39/100</f>
        <v>2075.5164389514534</v>
      </c>
      <c r="P39" s="124" t="s">
        <v>94</v>
      </c>
    </row>
    <row r="40" spans="1:16" ht="38.25" thickBot="1">
      <c r="A40" s="117"/>
      <c r="B40" s="120"/>
      <c r="C40" s="127" t="s">
        <v>78</v>
      </c>
      <c r="D40" s="128"/>
      <c r="E40" s="129"/>
      <c r="F40" s="60" t="s">
        <v>53</v>
      </c>
      <c r="G40" s="61">
        <v>0</v>
      </c>
      <c r="H40" s="61">
        <v>0</v>
      </c>
      <c r="I40" s="56" t="e">
        <f>H40/G40*100</f>
        <v>#DIV/0!</v>
      </c>
      <c r="J40" s="57" t="e">
        <f>E40/I40*100</f>
        <v>#DIV/0!</v>
      </c>
      <c r="K40" s="267" t="s">
        <v>101</v>
      </c>
      <c r="L40" s="253">
        <v>5185</v>
      </c>
      <c r="M40" s="268">
        <v>5303</v>
      </c>
      <c r="N40" s="204">
        <f>M40/L40*100</f>
        <v>102.27579556412729</v>
      </c>
      <c r="O40" s="208"/>
      <c r="P40" s="125"/>
    </row>
    <row r="41" spans="1:16" ht="65.25" thickBot="1">
      <c r="A41" s="117"/>
      <c r="B41" s="120"/>
      <c r="C41" s="130"/>
      <c r="D41" s="131"/>
      <c r="E41" s="132"/>
      <c r="F41" s="60" t="s">
        <v>52</v>
      </c>
      <c r="G41" s="61">
        <v>2850</v>
      </c>
      <c r="H41" s="61" t="s">
        <v>72</v>
      </c>
      <c r="I41" s="56" t="e">
        <f>H41/G41*100</f>
        <v>#VALUE!</v>
      </c>
      <c r="J41" s="57" t="e">
        <f>E41/I41*100</f>
        <v>#VALUE!</v>
      </c>
      <c r="K41" s="269" t="s">
        <v>102</v>
      </c>
      <c r="L41" s="254">
        <v>496</v>
      </c>
      <c r="M41" s="270">
        <v>502</v>
      </c>
      <c r="N41" s="204">
        <f>M41/L41*100</f>
        <v>101.20967741935485</v>
      </c>
      <c r="O41" s="208"/>
      <c r="P41" s="125"/>
    </row>
    <row r="42" spans="1:16" ht="26.25" thickBot="1">
      <c r="A42" s="117"/>
      <c r="B42" s="120"/>
      <c r="C42" s="130"/>
      <c r="D42" s="131"/>
      <c r="E42" s="132"/>
      <c r="F42" s="60" t="s">
        <v>54</v>
      </c>
      <c r="G42" s="61">
        <v>674</v>
      </c>
      <c r="H42" s="61">
        <v>166</v>
      </c>
      <c r="I42" s="56">
        <f>H42/G42*100</f>
        <v>24.629080118694365</v>
      </c>
      <c r="J42" s="57">
        <f>E42/I42*100</f>
        <v>0</v>
      </c>
      <c r="K42" s="267" t="s">
        <v>103</v>
      </c>
      <c r="L42" s="256">
        <v>204</v>
      </c>
      <c r="M42" s="271">
        <v>160</v>
      </c>
      <c r="N42" s="204">
        <f>M42/L42*100</f>
        <v>78.431372549019613</v>
      </c>
      <c r="O42" s="208"/>
      <c r="P42" s="125"/>
    </row>
    <row r="43" spans="1:16" ht="36.75">
      <c r="A43" s="117"/>
      <c r="B43" s="120"/>
      <c r="C43" s="130"/>
      <c r="D43" s="131"/>
      <c r="E43" s="132"/>
      <c r="F43" s="55" t="s">
        <v>55</v>
      </c>
      <c r="G43" s="61">
        <v>0</v>
      </c>
      <c r="H43" s="61">
        <v>0</v>
      </c>
      <c r="I43" s="56" t="e">
        <f>H43/G43*100</f>
        <v>#DIV/0!</v>
      </c>
      <c r="J43" s="57" t="e">
        <f>E43/I43*100</f>
        <v>#DIV/0!</v>
      </c>
      <c r="K43" s="272" t="s">
        <v>72</v>
      </c>
      <c r="L43" s="259"/>
      <c r="M43" s="256" t="s">
        <v>72</v>
      </c>
      <c r="N43" s="204" t="e">
        <f>M43/L43*100</f>
        <v>#VALUE!</v>
      </c>
      <c r="O43" s="208"/>
      <c r="P43" s="125"/>
    </row>
    <row r="44" spans="1:16" ht="16.5" thickBot="1">
      <c r="A44" s="118"/>
      <c r="B44" s="109"/>
      <c r="C44" s="133"/>
      <c r="D44" s="134"/>
      <c r="E44" s="135"/>
      <c r="F44" s="63"/>
      <c r="G44" s="64"/>
      <c r="H44" s="64"/>
      <c r="I44" s="64"/>
      <c r="J44" s="65"/>
      <c r="K44" s="142" t="s">
        <v>50</v>
      </c>
      <c r="L44" s="143"/>
      <c r="M44" s="144"/>
      <c r="N44" s="205">
        <f>(N39+N40+N41+N42)/4</f>
        <v>97.768368009631459</v>
      </c>
      <c r="O44" s="209"/>
      <c r="P44" s="126"/>
    </row>
    <row r="45" spans="1:16" ht="51.75" thickBot="1">
      <c r="A45" s="116">
        <v>7</v>
      </c>
      <c r="B45" s="119" t="s">
        <v>104</v>
      </c>
      <c r="C45" s="54">
        <v>5</v>
      </c>
      <c r="D45" s="54">
        <v>5</v>
      </c>
      <c r="E45" s="54">
        <f>D45/C45*100</f>
        <v>100</v>
      </c>
      <c r="F45" s="55" t="s">
        <v>6</v>
      </c>
      <c r="G45" s="56">
        <v>100</v>
      </c>
      <c r="H45" s="56">
        <v>100</v>
      </c>
      <c r="I45" s="56">
        <f>H45/G45*100</f>
        <v>100</v>
      </c>
      <c r="J45" s="57">
        <f>E45/I45*100</f>
        <v>100</v>
      </c>
      <c r="K45" s="264" t="s">
        <v>105</v>
      </c>
      <c r="L45" s="252">
        <v>152</v>
      </c>
      <c r="M45" s="58">
        <v>73</v>
      </c>
      <c r="N45" s="73">
        <f>M45/L45*100</f>
        <v>48.026315789473685</v>
      </c>
      <c r="O45" s="273">
        <f>N50*J45/100</f>
        <v>873.02631578947376</v>
      </c>
      <c r="P45" s="124" t="s">
        <v>106</v>
      </c>
    </row>
    <row r="46" spans="1:16" ht="39" thickBot="1">
      <c r="A46" s="117"/>
      <c r="B46" s="120"/>
      <c r="C46" s="127" t="s">
        <v>78</v>
      </c>
      <c r="D46" s="128"/>
      <c r="E46" s="129"/>
      <c r="F46" s="60" t="s">
        <v>53</v>
      </c>
      <c r="G46" s="61">
        <v>0</v>
      </c>
      <c r="H46" s="61">
        <v>0</v>
      </c>
      <c r="I46" s="56" t="e">
        <f>H46/G46*100</f>
        <v>#DIV/0!</v>
      </c>
      <c r="J46" s="57" t="e">
        <f>E46/I46*100</f>
        <v>#DIV/0!</v>
      </c>
      <c r="K46" s="264" t="s">
        <v>107</v>
      </c>
      <c r="L46" s="253">
        <v>150</v>
      </c>
      <c r="M46" s="58">
        <v>105</v>
      </c>
      <c r="N46" s="59">
        <f>M46/L46*100</f>
        <v>70</v>
      </c>
      <c r="O46" s="274"/>
      <c r="P46" s="125"/>
    </row>
    <row r="47" spans="1:16" ht="39" thickBot="1">
      <c r="A47" s="117"/>
      <c r="B47" s="120"/>
      <c r="C47" s="130"/>
      <c r="D47" s="131"/>
      <c r="E47" s="132"/>
      <c r="F47" s="60" t="s">
        <v>52</v>
      </c>
      <c r="G47" s="61" t="s">
        <v>72</v>
      </c>
      <c r="H47" s="61" t="s">
        <v>72</v>
      </c>
      <c r="I47" s="56" t="e">
        <f>H47/G47*100</f>
        <v>#VALUE!</v>
      </c>
      <c r="J47" s="57" t="e">
        <f>E47/I47*100</f>
        <v>#VALUE!</v>
      </c>
      <c r="K47" s="264" t="s">
        <v>108</v>
      </c>
      <c r="L47" s="254">
        <v>20</v>
      </c>
      <c r="M47" s="62">
        <v>11</v>
      </c>
      <c r="N47" s="59">
        <f>M47/L47*100</f>
        <v>55.000000000000007</v>
      </c>
      <c r="O47" s="274"/>
      <c r="P47" s="125"/>
    </row>
    <row r="48" spans="1:16" ht="39" thickBot="1">
      <c r="A48" s="117"/>
      <c r="B48" s="120"/>
      <c r="C48" s="130"/>
      <c r="D48" s="131"/>
      <c r="E48" s="132"/>
      <c r="F48" s="60" t="s">
        <v>54</v>
      </c>
      <c r="G48" s="61">
        <v>100</v>
      </c>
      <c r="H48" s="61">
        <v>100</v>
      </c>
      <c r="I48" s="56">
        <f>H48/G48*100</f>
        <v>100</v>
      </c>
      <c r="J48" s="202">
        <f>E45/I48*100</f>
        <v>100</v>
      </c>
      <c r="K48" s="264" t="s">
        <v>109</v>
      </c>
      <c r="L48" s="256">
        <v>2</v>
      </c>
      <c r="M48" s="256">
        <v>14</v>
      </c>
      <c r="N48" s="59">
        <f>M48/L48*100</f>
        <v>700</v>
      </c>
      <c r="O48" s="274"/>
      <c r="P48" s="125"/>
    </row>
    <row r="49" spans="1:16" ht="36.75">
      <c r="A49" s="117"/>
      <c r="B49" s="120"/>
      <c r="C49" s="130"/>
      <c r="D49" s="131"/>
      <c r="E49" s="132"/>
      <c r="F49" s="55" t="s">
        <v>55</v>
      </c>
      <c r="G49" s="61">
        <v>0</v>
      </c>
      <c r="H49" s="61">
        <v>0</v>
      </c>
      <c r="I49" s="56" t="e">
        <f>H49/G49*100</f>
        <v>#DIV/0!</v>
      </c>
      <c r="J49" s="57" t="e">
        <f>E49/I49*100</f>
        <v>#DIV/0!</v>
      </c>
      <c r="K49" s="272" t="s">
        <v>72</v>
      </c>
      <c r="L49" s="259" t="s">
        <v>72</v>
      </c>
      <c r="M49" s="256" t="s">
        <v>72</v>
      </c>
      <c r="N49" s="59">
        <v>0</v>
      </c>
      <c r="O49" s="274"/>
      <c r="P49" s="125"/>
    </row>
    <row r="50" spans="1:16" ht="16.5" thickBot="1">
      <c r="A50" s="118"/>
      <c r="B50" s="109"/>
      <c r="C50" s="133"/>
      <c r="D50" s="134"/>
      <c r="E50" s="135"/>
      <c r="F50" s="63"/>
      <c r="G50" s="64"/>
      <c r="H50" s="64"/>
      <c r="I50" s="64"/>
      <c r="J50" s="65"/>
      <c r="K50" s="142" t="s">
        <v>50</v>
      </c>
      <c r="L50" s="143"/>
      <c r="M50" s="144"/>
      <c r="N50" s="275">
        <f>SUM(N45:N48)</f>
        <v>873.02631578947376</v>
      </c>
      <c r="O50" s="276"/>
      <c r="P50" s="126"/>
    </row>
    <row r="51" spans="1:16" ht="65.25" thickBot="1">
      <c r="A51" s="116">
        <v>8</v>
      </c>
      <c r="B51" s="119" t="s">
        <v>110</v>
      </c>
      <c r="C51" s="54">
        <v>3</v>
      </c>
      <c r="D51" s="54">
        <v>0</v>
      </c>
      <c r="E51" s="54">
        <f>D51/C51*100</f>
        <v>0</v>
      </c>
      <c r="F51" s="55" t="s">
        <v>6</v>
      </c>
      <c r="G51" s="56">
        <v>48.1</v>
      </c>
      <c r="H51" s="56">
        <v>0</v>
      </c>
      <c r="I51" s="56">
        <f>H51/G51*100</f>
        <v>0</v>
      </c>
      <c r="J51" s="57" t="e">
        <f>E51/I51*100</f>
        <v>#DIV/0!</v>
      </c>
      <c r="K51" s="277" t="s">
        <v>111</v>
      </c>
      <c r="L51" s="252">
        <v>98</v>
      </c>
      <c r="M51" s="58">
        <v>0</v>
      </c>
      <c r="N51" s="59">
        <f>M51/L51*100</f>
        <v>0</v>
      </c>
      <c r="O51" s="121" t="e">
        <f>N56*J51/100</f>
        <v>#VALUE!</v>
      </c>
      <c r="P51" s="124" t="s">
        <v>112</v>
      </c>
    </row>
    <row r="52" spans="1:16" ht="90" thickBot="1">
      <c r="A52" s="117"/>
      <c r="B52" s="120"/>
      <c r="C52" s="127" t="s">
        <v>113</v>
      </c>
      <c r="D52" s="128"/>
      <c r="E52" s="129"/>
      <c r="F52" s="60" t="s">
        <v>53</v>
      </c>
      <c r="G52" s="61">
        <v>0</v>
      </c>
      <c r="H52" s="61">
        <v>0</v>
      </c>
      <c r="I52" s="56" t="e">
        <f>H52/G52*100</f>
        <v>#DIV/0!</v>
      </c>
      <c r="J52" s="57" t="e">
        <f>E52/I52*100</f>
        <v>#DIV/0!</v>
      </c>
      <c r="K52" s="278" t="s">
        <v>114</v>
      </c>
      <c r="L52" s="253">
        <v>95</v>
      </c>
      <c r="M52" s="58">
        <v>0</v>
      </c>
      <c r="N52" s="59">
        <f>M52/L52*100</f>
        <v>0</v>
      </c>
      <c r="O52" s="122"/>
      <c r="P52" s="125"/>
    </row>
    <row r="53" spans="1:16" ht="30">
      <c r="A53" s="117"/>
      <c r="B53" s="120"/>
      <c r="C53" s="130"/>
      <c r="D53" s="131"/>
      <c r="E53" s="132"/>
      <c r="F53" s="60" t="s">
        <v>52</v>
      </c>
      <c r="G53" s="61">
        <v>47.6</v>
      </c>
      <c r="H53" s="61" t="s">
        <v>72</v>
      </c>
      <c r="I53" s="56" t="e">
        <f>H53/G53*100</f>
        <v>#VALUE!</v>
      </c>
      <c r="J53" s="57" t="e">
        <f>E53/I53*100</f>
        <v>#VALUE!</v>
      </c>
      <c r="K53" s="278" t="s">
        <v>115</v>
      </c>
      <c r="L53" s="254">
        <v>52</v>
      </c>
      <c r="M53" s="62">
        <v>0</v>
      </c>
      <c r="N53" s="59">
        <f>M53/L53*100</f>
        <v>0</v>
      </c>
      <c r="O53" s="122"/>
      <c r="P53" s="125"/>
    </row>
    <row r="54" spans="1:16" ht="24.75">
      <c r="A54" s="117"/>
      <c r="B54" s="120"/>
      <c r="C54" s="130"/>
      <c r="D54" s="131"/>
      <c r="E54" s="132"/>
      <c r="F54" s="60" t="s">
        <v>54</v>
      </c>
      <c r="G54" s="61">
        <v>0.5</v>
      </c>
      <c r="H54" s="61">
        <v>0</v>
      </c>
      <c r="I54" s="56">
        <f>H54/G54*100</f>
        <v>0</v>
      </c>
      <c r="J54" s="57" t="e">
        <f>E54/I54*100</f>
        <v>#DIV/0!</v>
      </c>
      <c r="K54" s="278" t="s">
        <v>72</v>
      </c>
      <c r="L54" s="256" t="s">
        <v>72</v>
      </c>
      <c r="M54" s="256" t="s">
        <v>72</v>
      </c>
      <c r="N54" s="59" t="e">
        <f>M54/L54*100</f>
        <v>#VALUE!</v>
      </c>
      <c r="O54" s="122"/>
      <c r="P54" s="125"/>
    </row>
    <row r="55" spans="1:16" ht="36.75">
      <c r="A55" s="117"/>
      <c r="B55" s="120"/>
      <c r="C55" s="130"/>
      <c r="D55" s="131"/>
      <c r="E55" s="132"/>
      <c r="F55" s="55" t="s">
        <v>55</v>
      </c>
      <c r="G55" s="61">
        <v>0</v>
      </c>
      <c r="H55" s="61">
        <v>0</v>
      </c>
      <c r="I55" s="56" t="e">
        <f>H55/G55*100</f>
        <v>#DIV/0!</v>
      </c>
      <c r="J55" s="57" t="e">
        <f>E55/I55*100</f>
        <v>#DIV/0!</v>
      </c>
      <c r="K55" s="272" t="s">
        <v>72</v>
      </c>
      <c r="L55" s="259" t="s">
        <v>72</v>
      </c>
      <c r="M55" s="256" t="s">
        <v>72</v>
      </c>
      <c r="N55" s="59" t="e">
        <f>M55/L55*100</f>
        <v>#VALUE!</v>
      </c>
      <c r="O55" s="122"/>
      <c r="P55" s="125"/>
    </row>
    <row r="56" spans="1:16" ht="16.5" thickBot="1">
      <c r="A56" s="118"/>
      <c r="B56" s="109"/>
      <c r="C56" s="133"/>
      <c r="D56" s="134"/>
      <c r="E56" s="135"/>
      <c r="F56" s="63"/>
      <c r="G56" s="64"/>
      <c r="H56" s="64"/>
      <c r="I56" s="64"/>
      <c r="J56" s="65"/>
      <c r="K56" s="142" t="s">
        <v>50</v>
      </c>
      <c r="L56" s="143"/>
      <c r="M56" s="144"/>
      <c r="N56" s="46" t="e">
        <f>(N51+N52+N53+N54+N55)/5</f>
        <v>#VALUE!</v>
      </c>
      <c r="O56" s="123"/>
      <c r="P56" s="126"/>
    </row>
    <row r="57" spans="1:16" ht="64.5" thickBot="1">
      <c r="A57" s="116">
        <v>9</v>
      </c>
      <c r="B57" s="119" t="s">
        <v>116</v>
      </c>
      <c r="C57" s="54">
        <v>7</v>
      </c>
      <c r="D57" s="54">
        <v>7</v>
      </c>
      <c r="E57" s="54">
        <f>D57/C57*100</f>
        <v>100</v>
      </c>
      <c r="F57" s="55" t="s">
        <v>6</v>
      </c>
      <c r="G57" s="56">
        <v>110</v>
      </c>
      <c r="H57" s="56">
        <v>0</v>
      </c>
      <c r="I57" s="56">
        <f>H57/G57*100</f>
        <v>0</v>
      </c>
      <c r="J57" s="57" t="e">
        <f>E57/I57*100</f>
        <v>#DIV/0!</v>
      </c>
      <c r="K57" s="267" t="s">
        <v>117</v>
      </c>
      <c r="L57" s="252">
        <v>94</v>
      </c>
      <c r="M57" s="58">
        <v>94</v>
      </c>
      <c r="N57" s="59">
        <f>M57/L57*100</f>
        <v>100</v>
      </c>
      <c r="O57" s="121" t="e">
        <f>N62*J57/100</f>
        <v>#DIV/0!</v>
      </c>
      <c r="P57" s="124" t="s">
        <v>118</v>
      </c>
    </row>
    <row r="58" spans="1:16" ht="39" thickBot="1">
      <c r="A58" s="117"/>
      <c r="B58" s="120"/>
      <c r="C58" s="127" t="s">
        <v>78</v>
      </c>
      <c r="D58" s="128"/>
      <c r="E58" s="129"/>
      <c r="F58" s="60" t="s">
        <v>53</v>
      </c>
      <c r="G58" s="61">
        <v>0</v>
      </c>
      <c r="H58" s="61">
        <v>0</v>
      </c>
      <c r="I58" s="56" t="e">
        <f>H58/G58*100</f>
        <v>#DIV/0!</v>
      </c>
      <c r="J58" s="57" t="e">
        <f>E58/I58*100</f>
        <v>#DIV/0!</v>
      </c>
      <c r="K58" s="267" t="s">
        <v>119</v>
      </c>
      <c r="L58" s="253">
        <v>95.4</v>
      </c>
      <c r="M58" s="58">
        <v>95.4</v>
      </c>
      <c r="N58" s="59">
        <f>M58/L58*100</f>
        <v>100</v>
      </c>
      <c r="O58" s="122"/>
      <c r="P58" s="125"/>
    </row>
    <row r="59" spans="1:16" ht="64.5" thickBot="1">
      <c r="A59" s="117"/>
      <c r="B59" s="120"/>
      <c r="C59" s="130"/>
      <c r="D59" s="131"/>
      <c r="E59" s="132"/>
      <c r="F59" s="60" t="s">
        <v>52</v>
      </c>
      <c r="G59" s="61">
        <v>0</v>
      </c>
      <c r="H59" s="61" t="s">
        <v>72</v>
      </c>
      <c r="I59" s="56" t="e">
        <f>H59/G59*100</f>
        <v>#VALUE!</v>
      </c>
      <c r="J59" s="57" t="e">
        <f>E59/I59*100</f>
        <v>#VALUE!</v>
      </c>
      <c r="K59" s="267" t="s">
        <v>120</v>
      </c>
      <c r="L59" s="254">
        <v>880</v>
      </c>
      <c r="M59" s="62">
        <v>892</v>
      </c>
      <c r="N59" s="204">
        <f>M59/L59*100</f>
        <v>101.36363636363637</v>
      </c>
      <c r="O59" s="122"/>
      <c r="P59" s="125"/>
    </row>
    <row r="60" spans="1:16" ht="141" thickBot="1">
      <c r="A60" s="117"/>
      <c r="B60" s="120"/>
      <c r="C60" s="130"/>
      <c r="D60" s="131"/>
      <c r="E60" s="132"/>
      <c r="F60" s="60" t="s">
        <v>54</v>
      </c>
      <c r="G60" s="61">
        <v>110</v>
      </c>
      <c r="H60" s="61">
        <v>0</v>
      </c>
      <c r="I60" s="56">
        <f>H60/G60*100</f>
        <v>0</v>
      </c>
      <c r="J60" s="57" t="e">
        <f>E60/I60*100</f>
        <v>#DIV/0!</v>
      </c>
      <c r="K60" s="267" t="s">
        <v>121</v>
      </c>
      <c r="L60" s="256">
        <v>130</v>
      </c>
      <c r="M60" s="256">
        <v>132</v>
      </c>
      <c r="N60" s="204">
        <f>M60/L60*100</f>
        <v>101.53846153846153</v>
      </c>
      <c r="O60" s="122"/>
      <c r="P60" s="125"/>
    </row>
    <row r="61" spans="1:16" ht="36.75">
      <c r="A61" s="117"/>
      <c r="B61" s="120"/>
      <c r="C61" s="130"/>
      <c r="D61" s="131"/>
      <c r="E61" s="132"/>
      <c r="F61" s="55" t="s">
        <v>55</v>
      </c>
      <c r="G61" s="61">
        <v>0</v>
      </c>
      <c r="H61" s="61">
        <v>0</v>
      </c>
      <c r="I61" s="56" t="e">
        <f>H61/G61*100</f>
        <v>#DIV/0!</v>
      </c>
      <c r="J61" s="57" t="e">
        <f>E61/I61*100</f>
        <v>#DIV/0!</v>
      </c>
      <c r="K61" s="272" t="s">
        <v>122</v>
      </c>
      <c r="L61" s="259" t="s">
        <v>72</v>
      </c>
      <c r="M61" s="256" t="s">
        <v>72</v>
      </c>
      <c r="N61" s="59" t="e">
        <f>M61/L61*100</f>
        <v>#VALUE!</v>
      </c>
      <c r="O61" s="122"/>
      <c r="P61" s="125"/>
    </row>
    <row r="62" spans="1:16" ht="16.5" thickBot="1">
      <c r="A62" s="118"/>
      <c r="B62" s="109"/>
      <c r="C62" s="133"/>
      <c r="D62" s="134"/>
      <c r="E62" s="135"/>
      <c r="F62" s="63"/>
      <c r="G62" s="64"/>
      <c r="H62" s="64"/>
      <c r="I62" s="64"/>
      <c r="J62" s="65"/>
      <c r="K62" s="142" t="s">
        <v>50</v>
      </c>
      <c r="L62" s="143"/>
      <c r="M62" s="144"/>
      <c r="N62" s="205">
        <f>(N57+N58+N59+N60)/4</f>
        <v>100.72552447552448</v>
      </c>
      <c r="O62" s="123"/>
      <c r="P62" s="126"/>
    </row>
    <row r="63" spans="1:16" ht="77.25" thickBot="1">
      <c r="A63" s="116">
        <v>10</v>
      </c>
      <c r="B63" s="119" t="s">
        <v>123</v>
      </c>
      <c r="C63" s="54">
        <v>16</v>
      </c>
      <c r="D63" s="54">
        <v>16</v>
      </c>
      <c r="E63" s="54">
        <f>D63/C63*100</f>
        <v>100</v>
      </c>
      <c r="F63" s="55" t="s">
        <v>6</v>
      </c>
      <c r="G63" s="56">
        <f>G65+G66+G67</f>
        <v>288881.09999999998</v>
      </c>
      <c r="H63" s="56">
        <v>42253.622000000003</v>
      </c>
      <c r="I63" s="56">
        <f>H63/G63*100</f>
        <v>14.626648126166788</v>
      </c>
      <c r="J63" s="201">
        <f>E63/I63*100</f>
        <v>683.68363781926189</v>
      </c>
      <c r="K63" s="264" t="s">
        <v>124</v>
      </c>
      <c r="L63" s="279">
        <v>75</v>
      </c>
      <c r="M63" s="58">
        <v>75</v>
      </c>
      <c r="N63" s="59">
        <f t="shared" ref="N63:N86" si="1">M63/L63*100</f>
        <v>100</v>
      </c>
      <c r="O63" s="121">
        <f>N88*J63/100</f>
        <v>615.04691995244286</v>
      </c>
      <c r="P63" s="124" t="s">
        <v>125</v>
      </c>
    </row>
    <row r="64" spans="1:16" ht="90" thickBot="1">
      <c r="A64" s="117"/>
      <c r="B64" s="120"/>
      <c r="C64" s="127" t="s">
        <v>78</v>
      </c>
      <c r="D64" s="128"/>
      <c r="E64" s="129"/>
      <c r="F64" s="60" t="s">
        <v>53</v>
      </c>
      <c r="G64" s="61"/>
      <c r="H64" s="61">
        <v>6395</v>
      </c>
      <c r="I64" s="56" t="e">
        <f>H64/G64*100</f>
        <v>#DIV/0!</v>
      </c>
      <c r="J64" s="57" t="e">
        <f>E64/I64*100</f>
        <v>#DIV/0!</v>
      </c>
      <c r="K64" s="264" t="s">
        <v>126</v>
      </c>
      <c r="L64" s="280">
        <v>59.4</v>
      </c>
      <c r="M64" s="58">
        <v>59.4</v>
      </c>
      <c r="N64" s="59">
        <f t="shared" si="1"/>
        <v>100</v>
      </c>
      <c r="O64" s="122"/>
      <c r="P64" s="125"/>
    </row>
    <row r="65" spans="1:16" ht="128.25" thickBot="1">
      <c r="A65" s="117"/>
      <c r="B65" s="120"/>
      <c r="C65" s="130"/>
      <c r="D65" s="131"/>
      <c r="E65" s="132"/>
      <c r="F65" s="60" t="s">
        <v>52</v>
      </c>
      <c r="G65" s="61">
        <v>64000</v>
      </c>
      <c r="H65" s="61">
        <v>17524</v>
      </c>
      <c r="I65" s="56">
        <f>H65/G65*100</f>
        <v>27.381250000000001</v>
      </c>
      <c r="J65" s="203">
        <f>E63/I65*100</f>
        <v>365.21342159324354</v>
      </c>
      <c r="K65" s="264" t="s">
        <v>127</v>
      </c>
      <c r="L65" s="281">
        <v>100</v>
      </c>
      <c r="M65" s="62">
        <v>100</v>
      </c>
      <c r="N65" s="59">
        <f t="shared" si="1"/>
        <v>100</v>
      </c>
      <c r="O65" s="122"/>
      <c r="P65" s="125"/>
    </row>
    <row r="66" spans="1:16" ht="64.5" thickBot="1">
      <c r="A66" s="117"/>
      <c r="B66" s="120"/>
      <c r="C66" s="130"/>
      <c r="D66" s="131"/>
      <c r="E66" s="132"/>
      <c r="F66" s="60" t="s">
        <v>54</v>
      </c>
      <c r="G66" s="61">
        <v>223688.1</v>
      </c>
      <c r="H66" s="61">
        <v>18334.599999999999</v>
      </c>
      <c r="I66" s="56">
        <f>H66/G66*100</f>
        <v>8.1965021831738021</v>
      </c>
      <c r="J66" s="203">
        <f>E63/I66*100</f>
        <v>1220.0326159283541</v>
      </c>
      <c r="K66" s="264" t="s">
        <v>128</v>
      </c>
      <c r="L66" s="281">
        <v>95</v>
      </c>
      <c r="M66" s="256">
        <v>95</v>
      </c>
      <c r="N66" s="59">
        <f t="shared" si="1"/>
        <v>100</v>
      </c>
      <c r="O66" s="122"/>
      <c r="P66" s="125"/>
    </row>
    <row r="67" spans="1:16" ht="64.5" thickBot="1">
      <c r="A67" s="117"/>
      <c r="B67" s="120"/>
      <c r="C67" s="130"/>
      <c r="D67" s="131"/>
      <c r="E67" s="132"/>
      <c r="F67" s="55" t="s">
        <v>55</v>
      </c>
      <c r="G67" s="61">
        <v>1193</v>
      </c>
      <c r="H67" s="61"/>
      <c r="I67" s="56">
        <f>H67/G67*100</f>
        <v>0</v>
      </c>
      <c r="J67" s="57" t="e">
        <f>E67/I67*100</f>
        <v>#DIV/0!</v>
      </c>
      <c r="K67" s="264" t="s">
        <v>129</v>
      </c>
      <c r="L67" s="282">
        <v>7</v>
      </c>
      <c r="M67" s="256">
        <v>7</v>
      </c>
      <c r="N67" s="59">
        <f t="shared" si="1"/>
        <v>100</v>
      </c>
      <c r="O67" s="122"/>
      <c r="P67" s="125"/>
    </row>
    <row r="68" spans="1:16" ht="48" thickBot="1">
      <c r="A68" s="116"/>
      <c r="B68" s="159" t="s">
        <v>130</v>
      </c>
      <c r="C68" s="283"/>
      <c r="D68" s="284"/>
      <c r="E68" s="285"/>
      <c r="F68" s="55"/>
      <c r="G68" s="56"/>
      <c r="H68" s="56"/>
      <c r="I68" s="56"/>
      <c r="J68" s="57"/>
      <c r="K68" s="251" t="s">
        <v>131</v>
      </c>
      <c r="L68" s="286">
        <v>690</v>
      </c>
      <c r="M68" s="58">
        <v>695</v>
      </c>
      <c r="N68" s="204">
        <f t="shared" si="1"/>
        <v>100.72463768115942</v>
      </c>
      <c r="O68" s="287"/>
      <c r="P68" s="288"/>
    </row>
    <row r="69" spans="1:16" ht="32.25" thickBot="1">
      <c r="A69" s="117"/>
      <c r="B69" s="120"/>
      <c r="C69" s="283"/>
      <c r="D69" s="284"/>
      <c r="E69" s="285"/>
      <c r="F69" s="60"/>
      <c r="G69" s="61"/>
      <c r="H69" s="61"/>
      <c r="I69" s="56"/>
      <c r="J69" s="57"/>
      <c r="K69" s="289" t="s">
        <v>132</v>
      </c>
      <c r="L69" s="290">
        <v>19</v>
      </c>
      <c r="M69" s="58">
        <v>19</v>
      </c>
      <c r="N69" s="59">
        <f t="shared" si="1"/>
        <v>100</v>
      </c>
      <c r="O69" s="287"/>
      <c r="P69" s="288"/>
    </row>
    <row r="70" spans="1:16" ht="32.25" thickBot="1">
      <c r="A70" s="117"/>
      <c r="B70" s="120"/>
      <c r="C70" s="283"/>
      <c r="D70" s="284"/>
      <c r="E70" s="285"/>
      <c r="F70" s="60"/>
      <c r="G70" s="61"/>
      <c r="H70" s="61"/>
      <c r="I70" s="56"/>
      <c r="J70" s="57"/>
      <c r="K70" s="289" t="s">
        <v>133</v>
      </c>
      <c r="L70" s="291">
        <v>8457</v>
      </c>
      <c r="M70" s="62">
        <v>8457</v>
      </c>
      <c r="N70" s="59">
        <f t="shared" si="1"/>
        <v>100</v>
      </c>
      <c r="O70" s="287"/>
      <c r="P70" s="288"/>
    </row>
    <row r="71" spans="1:16" ht="16.5" thickBot="1">
      <c r="A71" s="117"/>
      <c r="B71" s="120"/>
      <c r="C71" s="283"/>
      <c r="D71" s="284"/>
      <c r="E71" s="285"/>
      <c r="F71" s="60"/>
      <c r="G71" s="61"/>
      <c r="H71" s="61"/>
      <c r="I71" s="56"/>
      <c r="J71" s="57"/>
      <c r="K71" s="289" t="s">
        <v>134</v>
      </c>
      <c r="L71" s="292">
        <v>100085</v>
      </c>
      <c r="M71" s="292">
        <v>100085</v>
      </c>
      <c r="N71" s="59">
        <f t="shared" si="1"/>
        <v>100</v>
      </c>
      <c r="O71" s="287"/>
      <c r="P71" s="288"/>
    </row>
    <row r="72" spans="1:16" ht="32.25" thickBot="1">
      <c r="A72" s="117"/>
      <c r="B72" s="120"/>
      <c r="C72" s="283"/>
      <c r="D72" s="284"/>
      <c r="E72" s="285"/>
      <c r="F72" s="55"/>
      <c r="G72" s="61"/>
      <c r="H72" s="61"/>
      <c r="I72" s="56"/>
      <c r="J72" s="57"/>
      <c r="K72" s="289" t="s">
        <v>135</v>
      </c>
      <c r="L72" s="282">
        <v>4773</v>
      </c>
      <c r="M72" s="256">
        <v>4773</v>
      </c>
      <c r="N72" s="59">
        <f t="shared" si="1"/>
        <v>100</v>
      </c>
      <c r="O72" s="287"/>
      <c r="P72" s="288"/>
    </row>
    <row r="73" spans="1:16" ht="79.5" thickBot="1">
      <c r="A73" s="116"/>
      <c r="B73" s="293"/>
      <c r="C73" s="283"/>
      <c r="D73" s="284"/>
      <c r="E73" s="285"/>
      <c r="F73" s="55"/>
      <c r="G73" s="56"/>
      <c r="H73" s="56"/>
      <c r="I73" s="56"/>
      <c r="J73" s="57"/>
      <c r="K73" s="251" t="s">
        <v>136</v>
      </c>
      <c r="L73" s="282">
        <v>6</v>
      </c>
      <c r="M73" s="58">
        <v>6</v>
      </c>
      <c r="N73" s="59">
        <f t="shared" si="1"/>
        <v>100</v>
      </c>
      <c r="O73" s="287"/>
      <c r="P73" s="288"/>
    </row>
    <row r="74" spans="1:16" ht="48" thickBot="1">
      <c r="A74" s="117"/>
      <c r="B74" s="293"/>
      <c r="C74" s="283"/>
      <c r="D74" s="284"/>
      <c r="E74" s="285"/>
      <c r="F74" s="60"/>
      <c r="G74" s="61"/>
      <c r="H74" s="61"/>
      <c r="I74" s="56"/>
      <c r="J74" s="57"/>
      <c r="K74" s="289" t="s">
        <v>137</v>
      </c>
      <c r="L74" s="281">
        <v>10.5</v>
      </c>
      <c r="M74" s="58">
        <v>21</v>
      </c>
      <c r="N74" s="59">
        <f t="shared" si="1"/>
        <v>200</v>
      </c>
      <c r="O74" s="287"/>
      <c r="P74" s="288"/>
    </row>
    <row r="75" spans="1:16" ht="111" thickBot="1">
      <c r="A75" s="117"/>
      <c r="B75" s="293"/>
      <c r="C75" s="283"/>
      <c r="D75" s="284"/>
      <c r="E75" s="285"/>
      <c r="F75" s="60"/>
      <c r="G75" s="61"/>
      <c r="H75" s="61"/>
      <c r="I75" s="56"/>
      <c r="J75" s="57"/>
      <c r="K75" s="289" t="s">
        <v>138</v>
      </c>
      <c r="L75" s="282">
        <v>0</v>
      </c>
      <c r="M75" s="62">
        <v>0</v>
      </c>
      <c r="N75" s="59">
        <v>0</v>
      </c>
      <c r="O75" s="287"/>
      <c r="P75" s="288"/>
    </row>
    <row r="76" spans="1:16" ht="95.25" thickBot="1">
      <c r="A76" s="117"/>
      <c r="B76" s="293"/>
      <c r="C76" s="283"/>
      <c r="D76" s="284"/>
      <c r="E76" s="285"/>
      <c r="F76" s="60"/>
      <c r="G76" s="61"/>
      <c r="H76" s="61"/>
      <c r="I76" s="56"/>
      <c r="J76" s="57"/>
      <c r="K76" s="289" t="s">
        <v>139</v>
      </c>
      <c r="L76" s="282">
        <v>0</v>
      </c>
      <c r="M76" s="256">
        <v>0</v>
      </c>
      <c r="N76" s="59">
        <v>0</v>
      </c>
      <c r="O76" s="287"/>
      <c r="P76" s="288"/>
    </row>
    <row r="77" spans="1:16" ht="63.75" thickBot="1">
      <c r="A77" s="117"/>
      <c r="B77" s="293"/>
      <c r="C77" s="283"/>
      <c r="D77" s="284"/>
      <c r="E77" s="285"/>
      <c r="F77" s="55"/>
      <c r="G77" s="61"/>
      <c r="H77" s="61"/>
      <c r="I77" s="56"/>
      <c r="J77" s="57"/>
      <c r="K77" s="289" t="s">
        <v>140</v>
      </c>
      <c r="L77" s="282">
        <v>12</v>
      </c>
      <c r="M77" s="256">
        <v>13</v>
      </c>
      <c r="N77" s="204">
        <f t="shared" si="1"/>
        <v>108.33333333333333</v>
      </c>
      <c r="O77" s="287"/>
      <c r="P77" s="288"/>
    </row>
    <row r="78" spans="1:16" ht="79.5" thickBot="1">
      <c r="A78" s="117"/>
      <c r="B78" s="293"/>
      <c r="C78" s="283"/>
      <c r="D78" s="284"/>
      <c r="E78" s="285"/>
      <c r="F78" s="60"/>
      <c r="G78" s="61"/>
      <c r="H78" s="61"/>
      <c r="I78" s="56"/>
      <c r="J78" s="57"/>
      <c r="K78" s="251" t="s">
        <v>141</v>
      </c>
      <c r="L78" s="294">
        <v>24.2</v>
      </c>
      <c r="M78" s="256">
        <v>24.2</v>
      </c>
      <c r="N78" s="59">
        <f t="shared" si="1"/>
        <v>100</v>
      </c>
      <c r="O78" s="287"/>
      <c r="P78" s="288"/>
    </row>
    <row r="79" spans="1:16" ht="63.75" thickBot="1">
      <c r="A79" s="117"/>
      <c r="B79" s="293"/>
      <c r="C79" s="283"/>
      <c r="D79" s="284"/>
      <c r="E79" s="285"/>
      <c r="F79" s="60"/>
      <c r="G79" s="61"/>
      <c r="H79" s="61"/>
      <c r="I79" s="56"/>
      <c r="J79" s="57"/>
      <c r="K79" s="295" t="s">
        <v>142</v>
      </c>
      <c r="L79" s="296">
        <v>8</v>
      </c>
      <c r="M79" s="256">
        <v>8</v>
      </c>
      <c r="N79" s="59">
        <f t="shared" si="1"/>
        <v>100</v>
      </c>
      <c r="O79" s="287"/>
      <c r="P79" s="288"/>
    </row>
    <row r="80" spans="1:16" ht="48" thickBot="1">
      <c r="A80" s="117"/>
      <c r="B80" s="293"/>
      <c r="C80" s="283"/>
      <c r="D80" s="297"/>
      <c r="E80" s="285"/>
      <c r="F80" s="55"/>
      <c r="G80" s="61"/>
      <c r="H80" s="61" t="s">
        <v>72</v>
      </c>
      <c r="I80" s="56" t="s">
        <v>72</v>
      </c>
      <c r="J80" s="57" t="s">
        <v>72</v>
      </c>
      <c r="K80" s="251" t="s">
        <v>143</v>
      </c>
      <c r="L80" s="282">
        <v>1.7</v>
      </c>
      <c r="M80" s="256">
        <v>1.7</v>
      </c>
      <c r="N80" s="59">
        <f t="shared" si="1"/>
        <v>100</v>
      </c>
      <c r="O80" s="287"/>
      <c r="P80" s="288"/>
    </row>
    <row r="81" spans="1:16" ht="63.75" thickBot="1">
      <c r="A81" s="116"/>
      <c r="B81" s="119" t="s">
        <v>144</v>
      </c>
      <c r="C81" s="283"/>
      <c r="D81" s="284"/>
      <c r="E81" s="285"/>
      <c r="F81" s="55"/>
      <c r="G81" s="56"/>
      <c r="H81" s="56"/>
      <c r="I81" s="56"/>
      <c r="J81" s="57"/>
      <c r="K81" s="251" t="s">
        <v>145</v>
      </c>
      <c r="L81" s="286">
        <v>3</v>
      </c>
      <c r="M81" s="58">
        <v>3</v>
      </c>
      <c r="N81" s="59">
        <f t="shared" si="1"/>
        <v>100</v>
      </c>
      <c r="O81" s="287"/>
      <c r="P81" s="288"/>
    </row>
    <row r="82" spans="1:16" ht="63.75" thickBot="1">
      <c r="A82" s="117"/>
      <c r="B82" s="120"/>
      <c r="C82" s="283"/>
      <c r="D82" s="284"/>
      <c r="E82" s="285"/>
      <c r="F82" s="60"/>
      <c r="G82" s="61"/>
      <c r="H82" s="61"/>
      <c r="I82" s="56"/>
      <c r="J82" s="57"/>
      <c r="K82" s="289" t="s">
        <v>146</v>
      </c>
      <c r="L82" s="282">
        <v>1</v>
      </c>
      <c r="M82" s="58">
        <v>1</v>
      </c>
      <c r="N82" s="59">
        <f t="shared" si="1"/>
        <v>100</v>
      </c>
      <c r="O82" s="287"/>
      <c r="P82" s="288"/>
    </row>
    <row r="83" spans="1:16" ht="48" thickBot="1">
      <c r="A83" s="117"/>
      <c r="B83" s="120"/>
      <c r="C83" s="283"/>
      <c r="D83" s="284"/>
      <c r="E83" s="285"/>
      <c r="F83" s="60"/>
      <c r="G83" s="61"/>
      <c r="H83" s="61"/>
      <c r="I83" s="56"/>
      <c r="J83" s="57"/>
      <c r="K83" s="298" t="s">
        <v>147</v>
      </c>
      <c r="L83" s="282">
        <v>0.3</v>
      </c>
      <c r="M83" s="62">
        <v>0.05</v>
      </c>
      <c r="N83" s="204">
        <f t="shared" si="1"/>
        <v>16.666666666666668</v>
      </c>
      <c r="O83" s="287"/>
      <c r="P83" s="288"/>
    </row>
    <row r="84" spans="1:16" ht="95.25" thickBot="1">
      <c r="A84" s="117"/>
      <c r="B84" s="120"/>
      <c r="C84" s="283"/>
      <c r="D84" s="284"/>
      <c r="E84" s="285"/>
      <c r="F84" s="60"/>
      <c r="G84" s="61"/>
      <c r="H84" s="61"/>
      <c r="I84" s="56"/>
      <c r="J84" s="57"/>
      <c r="K84" s="251" t="s">
        <v>148</v>
      </c>
      <c r="L84" s="282">
        <v>6</v>
      </c>
      <c r="M84" s="256">
        <v>2</v>
      </c>
      <c r="N84" s="204">
        <f t="shared" si="1"/>
        <v>33.333333333333329</v>
      </c>
      <c r="O84" s="287"/>
      <c r="P84" s="288"/>
    </row>
    <row r="85" spans="1:16" ht="142.5" thickBot="1">
      <c r="A85" s="116"/>
      <c r="B85" s="119" t="s">
        <v>149</v>
      </c>
      <c r="C85" s="283"/>
      <c r="D85" s="284"/>
      <c r="E85" s="285"/>
      <c r="F85" s="55"/>
      <c r="G85" s="56"/>
      <c r="H85" s="56"/>
      <c r="I85" s="56"/>
      <c r="J85" s="57"/>
      <c r="K85" s="251" t="s">
        <v>150</v>
      </c>
      <c r="L85" s="279">
        <v>100</v>
      </c>
      <c r="M85" s="58">
        <v>100</v>
      </c>
      <c r="N85" s="59">
        <f t="shared" si="1"/>
        <v>100</v>
      </c>
      <c r="O85" s="287"/>
      <c r="P85" s="288"/>
    </row>
    <row r="86" spans="1:16" ht="110.25">
      <c r="A86" s="117"/>
      <c r="B86" s="120"/>
      <c r="C86" s="283"/>
      <c r="D86" s="284"/>
      <c r="E86" s="285"/>
      <c r="F86" s="55"/>
      <c r="G86" s="56"/>
      <c r="H86" s="56"/>
      <c r="I86" s="56"/>
      <c r="J86" s="57"/>
      <c r="K86" s="255" t="s">
        <v>151</v>
      </c>
      <c r="L86" s="280">
        <v>100</v>
      </c>
      <c r="M86" s="58">
        <v>100</v>
      </c>
      <c r="N86" s="59">
        <f t="shared" si="1"/>
        <v>100</v>
      </c>
      <c r="O86" s="287"/>
      <c r="P86" s="288"/>
    </row>
    <row r="87" spans="1:16" ht="15">
      <c r="A87" s="117"/>
      <c r="B87" s="120"/>
      <c r="C87" s="283"/>
      <c r="D87" s="284"/>
      <c r="E87" s="285"/>
      <c r="F87" s="60"/>
      <c r="G87" s="61"/>
      <c r="H87" s="61"/>
      <c r="I87" s="56"/>
      <c r="J87" s="57"/>
      <c r="K87" s="59"/>
      <c r="L87" s="59"/>
      <c r="M87" s="59"/>
      <c r="N87" s="299"/>
      <c r="O87" s="287"/>
      <c r="P87" s="288"/>
    </row>
    <row r="88" spans="1:16" ht="16.5" thickBot="1">
      <c r="A88" s="118"/>
      <c r="B88" s="109"/>
      <c r="C88" s="300"/>
      <c r="D88" s="301"/>
      <c r="E88" s="302"/>
      <c r="F88" s="63"/>
      <c r="G88" s="64"/>
      <c r="H88" s="64"/>
      <c r="I88" s="64"/>
      <c r="J88" s="65"/>
      <c r="K88" s="142" t="s">
        <v>50</v>
      </c>
      <c r="L88" s="143"/>
      <c r="M88" s="144"/>
      <c r="N88" s="206">
        <f>(N63+N64+N65+N66+N68+N67+N69+N70+N71+N72+N73+N74+N75+N76+N77+N78+N79+N80+N81+N82+N83+N84+N85+N86)/24</f>
        <v>89.960748792270536</v>
      </c>
      <c r="O88" s="303"/>
      <c r="P88" s="304"/>
    </row>
    <row r="89" spans="1:16" ht="64.5" thickBot="1">
      <c r="A89" s="116">
        <v>11</v>
      </c>
      <c r="B89" s="119" t="s">
        <v>152</v>
      </c>
      <c r="C89" s="54">
        <v>5</v>
      </c>
      <c r="D89" s="54">
        <v>3</v>
      </c>
      <c r="E89" s="54">
        <f>D89/C89*100</f>
        <v>60</v>
      </c>
      <c r="F89" s="55" t="s">
        <v>6</v>
      </c>
      <c r="G89" s="56">
        <v>37923</v>
      </c>
      <c r="H89" s="56">
        <v>10928.4</v>
      </c>
      <c r="I89" s="56">
        <f>H89/G89*100</f>
        <v>28.817340400284785</v>
      </c>
      <c r="J89" s="213">
        <f>E89/I89*100</f>
        <v>208.20797188975516</v>
      </c>
      <c r="K89" s="272" t="s">
        <v>153</v>
      </c>
      <c r="L89" s="252">
        <v>97.4</v>
      </c>
      <c r="M89" s="252">
        <v>97.4</v>
      </c>
      <c r="N89" s="59">
        <f>M89/L89*100</f>
        <v>100</v>
      </c>
      <c r="O89" s="210">
        <f>N94*J89/100</f>
        <v>160.41928500839231</v>
      </c>
      <c r="P89" s="124" t="s">
        <v>154</v>
      </c>
    </row>
    <row r="90" spans="1:16" ht="77.25" thickBot="1">
      <c r="A90" s="117"/>
      <c r="B90" s="120"/>
      <c r="C90" s="127" t="s">
        <v>155</v>
      </c>
      <c r="D90" s="128"/>
      <c r="E90" s="129"/>
      <c r="F90" s="60" t="s">
        <v>53</v>
      </c>
      <c r="G90" s="61">
        <v>8580</v>
      </c>
      <c r="H90" s="61"/>
      <c r="I90" s="56">
        <f>H90/G90*100</f>
        <v>0</v>
      </c>
      <c r="J90" s="57" t="e">
        <f>E90/I90*100</f>
        <v>#DIV/0!</v>
      </c>
      <c r="K90" s="272" t="s">
        <v>156</v>
      </c>
      <c r="L90" s="253">
        <v>3.5</v>
      </c>
      <c r="M90" s="58">
        <v>1.0900000000000001</v>
      </c>
      <c r="N90" s="204">
        <f>M90/L90*100</f>
        <v>31.142857142857146</v>
      </c>
      <c r="O90" s="211"/>
      <c r="P90" s="125"/>
    </row>
    <row r="91" spans="1:16" ht="89.25">
      <c r="A91" s="117"/>
      <c r="B91" s="120"/>
      <c r="C91" s="130"/>
      <c r="D91" s="131"/>
      <c r="E91" s="132"/>
      <c r="F91" s="60" t="s">
        <v>52</v>
      </c>
      <c r="G91" s="61">
        <v>24443</v>
      </c>
      <c r="H91" s="61">
        <v>4647.1000000000004</v>
      </c>
      <c r="I91" s="56">
        <f>H91/G91*100</f>
        <v>19.011987071963347</v>
      </c>
      <c r="J91" s="57">
        <f>E91/I91*100</f>
        <v>0</v>
      </c>
      <c r="K91" s="272" t="s">
        <v>157</v>
      </c>
      <c r="L91" s="254">
        <v>2</v>
      </c>
      <c r="M91" s="62">
        <v>2</v>
      </c>
      <c r="N91" s="59">
        <f>M91/L91*100</f>
        <v>100</v>
      </c>
      <c r="O91" s="211"/>
      <c r="P91" s="125"/>
    </row>
    <row r="92" spans="1:16" ht="114.75">
      <c r="A92" s="117"/>
      <c r="B92" s="120"/>
      <c r="C92" s="130"/>
      <c r="D92" s="131"/>
      <c r="E92" s="132"/>
      <c r="F92" s="60" t="s">
        <v>54</v>
      </c>
      <c r="G92" s="61">
        <v>4900</v>
      </c>
      <c r="H92" s="61">
        <v>6281.3</v>
      </c>
      <c r="I92" s="56">
        <f>H92/G92*100</f>
        <v>128.18979591836734</v>
      </c>
      <c r="J92" s="57">
        <f>E92/I92*100</f>
        <v>0</v>
      </c>
      <c r="K92" s="272" t="s">
        <v>158</v>
      </c>
      <c r="L92" s="256">
        <v>1</v>
      </c>
      <c r="M92" s="256">
        <v>0</v>
      </c>
      <c r="N92" s="59">
        <f>M92/L92*100</f>
        <v>0</v>
      </c>
      <c r="O92" s="211"/>
      <c r="P92" s="125"/>
    </row>
    <row r="93" spans="1:16" ht="89.25">
      <c r="A93" s="117"/>
      <c r="B93" s="120"/>
      <c r="C93" s="130"/>
      <c r="D93" s="131"/>
      <c r="E93" s="132"/>
      <c r="F93" s="55" t="s">
        <v>55</v>
      </c>
      <c r="G93" s="61">
        <v>0</v>
      </c>
      <c r="H93" s="61"/>
      <c r="I93" s="56" t="e">
        <f>H93/G93*100</f>
        <v>#DIV/0!</v>
      </c>
      <c r="J93" s="57" t="e">
        <f>E93/I93*100</f>
        <v>#DIV/0!</v>
      </c>
      <c r="K93" s="272" t="s">
        <v>159</v>
      </c>
      <c r="L93" s="259">
        <v>61.4</v>
      </c>
      <c r="M93" s="256">
        <v>62.7</v>
      </c>
      <c r="N93" s="204">
        <f>M93/L93*100</f>
        <v>102.1172638436482</v>
      </c>
      <c r="O93" s="211"/>
      <c r="P93" s="125"/>
    </row>
    <row r="94" spans="1:16" ht="16.5" thickBot="1">
      <c r="A94" s="118"/>
      <c r="B94" s="109"/>
      <c r="C94" s="133"/>
      <c r="D94" s="134"/>
      <c r="E94" s="135"/>
      <c r="F94" s="63"/>
      <c r="G94" s="64"/>
      <c r="H94" s="64"/>
      <c r="I94" s="64"/>
      <c r="J94" s="65"/>
      <c r="K94" s="142" t="s">
        <v>50</v>
      </c>
      <c r="L94" s="143"/>
      <c r="M94" s="144"/>
      <c r="N94" s="205">
        <f>(N89+N90+N91)/3</f>
        <v>77.047619047619051</v>
      </c>
      <c r="O94" s="212"/>
      <c r="P94" s="126"/>
    </row>
    <row r="95" spans="1:16" ht="31.5">
      <c r="A95" s="66">
        <v>12</v>
      </c>
      <c r="B95" s="119" t="s">
        <v>160</v>
      </c>
      <c r="C95" s="67">
        <f>C100+C105+C110</f>
        <v>23</v>
      </c>
      <c r="D95" s="67">
        <f>D100+D105+D110</f>
        <v>19</v>
      </c>
      <c r="E95" s="68">
        <f>D95/C95*100</f>
        <v>82.608695652173907</v>
      </c>
      <c r="F95" s="69" t="s">
        <v>6</v>
      </c>
      <c r="G95" s="70">
        <v>220627</v>
      </c>
      <c r="H95" s="70">
        <v>164464.95000000001</v>
      </c>
      <c r="I95" s="70">
        <f t="shared" ref="I95:I110" si="2">H95/G95*100</f>
        <v>74.544344073934738</v>
      </c>
      <c r="J95" s="71">
        <f t="shared" ref="J95:J110" si="3">E95/I95*100</f>
        <v>110.81819375892658</v>
      </c>
      <c r="K95" s="59"/>
      <c r="L95" s="72"/>
      <c r="M95" s="58"/>
      <c r="N95" s="73" t="e">
        <f>M95/L95*100</f>
        <v>#DIV/0!</v>
      </c>
      <c r="O95" s="74">
        <f>N115*J95/100</f>
        <v>113.19391805633552</v>
      </c>
      <c r="P95" s="160" t="s">
        <v>161</v>
      </c>
    </row>
    <row r="96" spans="1:16" ht="35.25">
      <c r="A96" s="163"/>
      <c r="B96" s="305"/>
      <c r="C96" s="165" t="s">
        <v>162</v>
      </c>
      <c r="D96" s="306"/>
      <c r="E96" s="307"/>
      <c r="F96" s="60" t="s">
        <v>53</v>
      </c>
      <c r="G96" s="61"/>
      <c r="H96" s="61"/>
      <c r="I96" s="70" t="e">
        <f t="shared" si="2"/>
        <v>#DIV/0!</v>
      </c>
      <c r="J96" s="75" t="e">
        <f t="shared" si="3"/>
        <v>#DIV/0!</v>
      </c>
      <c r="K96" s="59"/>
      <c r="L96" s="53"/>
      <c r="M96" s="58"/>
      <c r="N96" s="73" t="e">
        <f t="shared" ref="N96:N114" si="4">M96/L96*100</f>
        <v>#DIV/0!</v>
      </c>
      <c r="O96" s="166"/>
      <c r="P96" s="161"/>
    </row>
    <row r="97" spans="1:16" ht="30">
      <c r="A97" s="163"/>
      <c r="B97" s="305"/>
      <c r="C97" s="308"/>
      <c r="D97" s="309"/>
      <c r="E97" s="310"/>
      <c r="F97" s="60" t="s">
        <v>52</v>
      </c>
      <c r="G97" s="70">
        <f>G102+G107+G112</f>
        <v>0</v>
      </c>
      <c r="H97" s="61">
        <v>143044.1</v>
      </c>
      <c r="I97" s="70" t="e">
        <f t="shared" si="2"/>
        <v>#DIV/0!</v>
      </c>
      <c r="J97" s="75" t="e">
        <f t="shared" si="3"/>
        <v>#DIV/0!</v>
      </c>
      <c r="K97" s="59"/>
      <c r="L97" s="72"/>
      <c r="M97" s="58"/>
      <c r="N97" s="73" t="e">
        <f t="shared" si="4"/>
        <v>#DIV/0!</v>
      </c>
      <c r="O97" s="166"/>
      <c r="P97" s="161"/>
    </row>
    <row r="98" spans="1:16" ht="24.75">
      <c r="A98" s="163"/>
      <c r="B98" s="305"/>
      <c r="C98" s="308"/>
      <c r="D98" s="309"/>
      <c r="E98" s="310"/>
      <c r="F98" s="60" t="s">
        <v>54</v>
      </c>
      <c r="G98" s="61">
        <f>G103+G108+G113</f>
        <v>0</v>
      </c>
      <c r="H98" s="61">
        <v>21420.9</v>
      </c>
      <c r="I98" s="70" t="e">
        <f t="shared" si="2"/>
        <v>#DIV/0!</v>
      </c>
      <c r="J98" s="75" t="e">
        <f t="shared" si="3"/>
        <v>#DIV/0!</v>
      </c>
      <c r="K98" s="59"/>
      <c r="L98" s="72"/>
      <c r="M98" s="58"/>
      <c r="N98" s="73" t="e">
        <f t="shared" si="4"/>
        <v>#DIV/0!</v>
      </c>
      <c r="O98" s="166"/>
      <c r="P98" s="161"/>
    </row>
    <row r="99" spans="1:16" ht="36.75">
      <c r="A99" s="163"/>
      <c r="B99" s="311"/>
      <c r="C99" s="312"/>
      <c r="D99" s="313"/>
      <c r="E99" s="314"/>
      <c r="F99" s="55" t="s">
        <v>55</v>
      </c>
      <c r="G99" s="61"/>
      <c r="H99" s="61"/>
      <c r="I99" s="70" t="e">
        <f t="shared" si="2"/>
        <v>#DIV/0!</v>
      </c>
      <c r="J99" s="75" t="e">
        <f t="shared" si="3"/>
        <v>#DIV/0!</v>
      </c>
      <c r="K99" s="59"/>
      <c r="L99" s="72"/>
      <c r="M99" s="58"/>
      <c r="N99" s="73" t="e">
        <f t="shared" si="4"/>
        <v>#DIV/0!</v>
      </c>
      <c r="O99" s="166"/>
      <c r="P99" s="161"/>
    </row>
    <row r="100" spans="1:16" ht="38.25">
      <c r="A100" s="163"/>
      <c r="B100" s="119" t="s">
        <v>163</v>
      </c>
      <c r="C100" s="315">
        <v>5</v>
      </c>
      <c r="D100" s="315">
        <v>2</v>
      </c>
      <c r="E100" s="67">
        <f>D100/C100*100</f>
        <v>40</v>
      </c>
      <c r="F100" s="69" t="s">
        <v>6</v>
      </c>
      <c r="G100" s="70"/>
      <c r="H100" s="70"/>
      <c r="I100" s="70" t="e">
        <f t="shared" si="2"/>
        <v>#DIV/0!</v>
      </c>
      <c r="J100" s="75" t="e">
        <f t="shared" si="3"/>
        <v>#DIV/0!</v>
      </c>
      <c r="K100" s="98" t="s">
        <v>164</v>
      </c>
      <c r="L100" s="72">
        <v>58.05</v>
      </c>
      <c r="M100" s="58">
        <v>64.7</v>
      </c>
      <c r="N100" s="76">
        <f t="shared" si="4"/>
        <v>111.45564168819983</v>
      </c>
      <c r="O100" s="166"/>
      <c r="P100" s="161"/>
    </row>
    <row r="101" spans="1:16" ht="35.25">
      <c r="A101" s="163"/>
      <c r="B101" s="293"/>
      <c r="C101" s="165" t="s">
        <v>162</v>
      </c>
      <c r="D101" s="306"/>
      <c r="E101" s="307"/>
      <c r="F101" s="60" t="s">
        <v>53</v>
      </c>
      <c r="G101" s="61"/>
      <c r="H101" s="61"/>
      <c r="I101" s="70" t="e">
        <f t="shared" si="2"/>
        <v>#DIV/0!</v>
      </c>
      <c r="J101" s="75" t="e">
        <f t="shared" si="3"/>
        <v>#DIV/0!</v>
      </c>
      <c r="K101" s="78"/>
      <c r="L101" s="78"/>
      <c r="M101" s="78"/>
      <c r="N101" s="73" t="e">
        <f t="shared" si="4"/>
        <v>#DIV/0!</v>
      </c>
      <c r="O101" s="166"/>
      <c r="P101" s="161"/>
    </row>
    <row r="102" spans="1:16" ht="30.75" thickBot="1">
      <c r="A102" s="163"/>
      <c r="B102" s="293"/>
      <c r="C102" s="308"/>
      <c r="D102" s="309"/>
      <c r="E102" s="310"/>
      <c r="F102" s="60" t="s">
        <v>52</v>
      </c>
      <c r="G102" s="61"/>
      <c r="H102" s="61"/>
      <c r="I102" s="70" t="e">
        <f t="shared" si="2"/>
        <v>#DIV/0!</v>
      </c>
      <c r="J102" s="75" t="e">
        <f t="shared" si="3"/>
        <v>#DIV/0!</v>
      </c>
      <c r="K102" s="316" t="s">
        <v>72</v>
      </c>
      <c r="L102" s="78"/>
      <c r="M102" s="78"/>
      <c r="N102" s="73" t="e">
        <f t="shared" si="4"/>
        <v>#DIV/0!</v>
      </c>
      <c r="O102" s="166"/>
      <c r="P102" s="161"/>
    </row>
    <row r="103" spans="1:16" ht="25.5" thickBot="1">
      <c r="A103" s="163"/>
      <c r="B103" s="293"/>
      <c r="C103" s="308"/>
      <c r="D103" s="309"/>
      <c r="E103" s="310"/>
      <c r="F103" s="60" t="s">
        <v>54</v>
      </c>
      <c r="G103" s="61"/>
      <c r="H103" s="61"/>
      <c r="I103" s="70" t="e">
        <f t="shared" si="2"/>
        <v>#DIV/0!</v>
      </c>
      <c r="J103" s="75" t="e">
        <f t="shared" si="3"/>
        <v>#DIV/0!</v>
      </c>
      <c r="K103" s="317" t="s">
        <v>72</v>
      </c>
      <c r="L103" s="78"/>
      <c r="M103" s="78"/>
      <c r="N103" s="73" t="e">
        <f t="shared" si="4"/>
        <v>#DIV/0!</v>
      </c>
      <c r="O103" s="166"/>
      <c r="P103" s="161"/>
    </row>
    <row r="104" spans="1:16" ht="36.75">
      <c r="A104" s="163"/>
      <c r="B104" s="318"/>
      <c r="C104" s="312"/>
      <c r="D104" s="313"/>
      <c r="E104" s="314"/>
      <c r="F104" s="55" t="s">
        <v>55</v>
      </c>
      <c r="G104" s="61"/>
      <c r="H104" s="61"/>
      <c r="I104" s="70" t="e">
        <f t="shared" si="2"/>
        <v>#DIV/0!</v>
      </c>
      <c r="J104" s="75" t="e">
        <f t="shared" si="3"/>
        <v>#DIV/0!</v>
      </c>
      <c r="K104" s="317" t="s">
        <v>72</v>
      </c>
      <c r="L104" s="78"/>
      <c r="M104" s="78"/>
      <c r="N104" s="73" t="e">
        <f t="shared" si="4"/>
        <v>#DIV/0!</v>
      </c>
      <c r="O104" s="166"/>
      <c r="P104" s="161"/>
    </row>
    <row r="105" spans="1:16" ht="31.5">
      <c r="A105" s="163"/>
      <c r="B105" s="119" t="s">
        <v>165</v>
      </c>
      <c r="C105" s="315">
        <v>5</v>
      </c>
      <c r="D105" s="315">
        <v>4</v>
      </c>
      <c r="E105" s="68">
        <f>D105/C105*100</f>
        <v>80</v>
      </c>
      <c r="F105" s="69" t="s">
        <v>6</v>
      </c>
      <c r="G105" s="70"/>
      <c r="H105" s="70"/>
      <c r="I105" s="70" t="e">
        <f t="shared" si="2"/>
        <v>#DIV/0!</v>
      </c>
      <c r="J105" s="75" t="e">
        <f t="shared" si="3"/>
        <v>#DIV/0!</v>
      </c>
      <c r="K105" s="319"/>
      <c r="L105" s="78"/>
      <c r="M105" s="78"/>
      <c r="N105" s="73" t="e">
        <f t="shared" si="4"/>
        <v>#DIV/0!</v>
      </c>
      <c r="O105" s="166"/>
      <c r="P105" s="161"/>
    </row>
    <row r="106" spans="1:16" ht="64.5" thickBot="1">
      <c r="A106" s="163"/>
      <c r="B106" s="293"/>
      <c r="C106" s="165" t="s">
        <v>162</v>
      </c>
      <c r="D106" s="306"/>
      <c r="E106" s="307"/>
      <c r="F106" s="60" t="s">
        <v>53</v>
      </c>
      <c r="G106" s="61"/>
      <c r="H106" s="61"/>
      <c r="I106" s="70" t="e">
        <f t="shared" si="2"/>
        <v>#DIV/0!</v>
      </c>
      <c r="J106" s="75" t="e">
        <f t="shared" si="3"/>
        <v>#DIV/0!</v>
      </c>
      <c r="K106" s="320" t="s">
        <v>166</v>
      </c>
      <c r="L106" s="78">
        <v>92</v>
      </c>
      <c r="M106" s="78">
        <v>100</v>
      </c>
      <c r="N106" s="73">
        <f t="shared" si="4"/>
        <v>108.69565217391303</v>
      </c>
      <c r="O106" s="166"/>
      <c r="P106" s="161"/>
    </row>
    <row r="107" spans="1:16" ht="90" thickBot="1">
      <c r="A107" s="163"/>
      <c r="B107" s="293"/>
      <c r="C107" s="308"/>
      <c r="D107" s="309"/>
      <c r="E107" s="310"/>
      <c r="F107" s="60" t="s">
        <v>52</v>
      </c>
      <c r="G107" s="61"/>
      <c r="H107" s="61"/>
      <c r="I107" s="70" t="e">
        <f t="shared" si="2"/>
        <v>#DIV/0!</v>
      </c>
      <c r="J107" s="75" t="e">
        <f t="shared" si="3"/>
        <v>#DIV/0!</v>
      </c>
      <c r="K107" s="321" t="s">
        <v>167</v>
      </c>
      <c r="L107" s="78">
        <v>91.1</v>
      </c>
      <c r="M107" s="78">
        <v>90.1</v>
      </c>
      <c r="N107" s="73">
        <f t="shared" si="4"/>
        <v>98.902305159165749</v>
      </c>
      <c r="O107" s="166"/>
      <c r="P107" s="161"/>
    </row>
    <row r="108" spans="1:16" ht="25.5" thickBot="1">
      <c r="A108" s="163"/>
      <c r="B108" s="293"/>
      <c r="C108" s="308"/>
      <c r="D108" s="309"/>
      <c r="E108" s="310"/>
      <c r="F108" s="60" t="s">
        <v>54</v>
      </c>
      <c r="G108" s="61"/>
      <c r="H108" s="61"/>
      <c r="I108" s="70" t="e">
        <f t="shared" si="2"/>
        <v>#DIV/0!</v>
      </c>
      <c r="J108" s="75" t="e">
        <f t="shared" si="3"/>
        <v>#DIV/0!</v>
      </c>
      <c r="K108" s="322" t="s">
        <v>72</v>
      </c>
      <c r="L108" s="78"/>
      <c r="M108" s="78"/>
      <c r="N108" s="73" t="e">
        <f t="shared" si="4"/>
        <v>#DIV/0!</v>
      </c>
      <c r="O108" s="166"/>
      <c r="P108" s="161"/>
    </row>
    <row r="109" spans="1:16" ht="37.5" thickBot="1">
      <c r="A109" s="163"/>
      <c r="B109" s="318"/>
      <c r="C109" s="312"/>
      <c r="D109" s="313"/>
      <c r="E109" s="314"/>
      <c r="F109" s="55" t="s">
        <v>55</v>
      </c>
      <c r="G109" s="61"/>
      <c r="H109" s="61"/>
      <c r="I109" s="70" t="e">
        <f t="shared" si="2"/>
        <v>#DIV/0!</v>
      </c>
      <c r="J109" s="75" t="e">
        <f t="shared" si="3"/>
        <v>#DIV/0!</v>
      </c>
      <c r="K109" s="322" t="s">
        <v>72</v>
      </c>
      <c r="L109" s="78"/>
      <c r="M109" s="78"/>
      <c r="N109" s="73" t="e">
        <f t="shared" si="4"/>
        <v>#DIV/0!</v>
      </c>
      <c r="O109" s="166"/>
      <c r="P109" s="161"/>
    </row>
    <row r="110" spans="1:16" ht="20.25" thickBot="1">
      <c r="A110" s="163"/>
      <c r="B110" s="119" t="s">
        <v>168</v>
      </c>
      <c r="C110" s="315">
        <v>13</v>
      </c>
      <c r="D110" s="315">
        <v>13</v>
      </c>
      <c r="E110" s="67">
        <f>D110/C110*100</f>
        <v>100</v>
      </c>
      <c r="F110" s="69" t="s">
        <v>6</v>
      </c>
      <c r="G110" s="70"/>
      <c r="H110" s="70"/>
      <c r="I110" s="70" t="e">
        <f t="shared" si="2"/>
        <v>#DIV/0!</v>
      </c>
      <c r="J110" s="75" t="e">
        <f t="shared" si="3"/>
        <v>#DIV/0!</v>
      </c>
      <c r="K110" s="322"/>
      <c r="L110" s="78"/>
      <c r="M110" s="78"/>
      <c r="N110" s="73" t="e">
        <f t="shared" si="4"/>
        <v>#DIV/0!</v>
      </c>
      <c r="O110" s="166"/>
      <c r="P110" s="161"/>
    </row>
    <row r="111" spans="1:16" ht="77.25" thickBot="1">
      <c r="A111" s="163"/>
      <c r="B111" s="120"/>
      <c r="C111" s="165" t="s">
        <v>162</v>
      </c>
      <c r="D111" s="306"/>
      <c r="E111" s="307"/>
      <c r="F111" s="60" t="s">
        <v>53</v>
      </c>
      <c r="G111" s="61"/>
      <c r="H111" s="61"/>
      <c r="I111" s="70" t="e">
        <f>H111/G111*100</f>
        <v>#DIV/0!</v>
      </c>
      <c r="J111" s="75" t="e">
        <f>E111/I111*100</f>
        <v>#DIV/0!</v>
      </c>
      <c r="K111" s="321" t="s">
        <v>169</v>
      </c>
      <c r="L111" s="78">
        <v>89.5</v>
      </c>
      <c r="M111" s="78">
        <v>86</v>
      </c>
      <c r="N111" s="73">
        <f t="shared" si="4"/>
        <v>96.089385474860336</v>
      </c>
      <c r="O111" s="166"/>
      <c r="P111" s="161"/>
    </row>
    <row r="112" spans="1:16" ht="39" thickBot="1">
      <c r="A112" s="163"/>
      <c r="B112" s="120"/>
      <c r="C112" s="308"/>
      <c r="D112" s="309"/>
      <c r="E112" s="310"/>
      <c r="F112" s="60" t="s">
        <v>52</v>
      </c>
      <c r="G112" s="61"/>
      <c r="H112" s="61"/>
      <c r="I112" s="70" t="e">
        <f>H112/G112*100</f>
        <v>#DIV/0!</v>
      </c>
      <c r="J112" s="75" t="e">
        <f>E112/I112*100</f>
        <v>#DIV/0!</v>
      </c>
      <c r="K112" s="77" t="s">
        <v>170</v>
      </c>
      <c r="L112" s="78">
        <v>48</v>
      </c>
      <c r="M112" s="78">
        <v>47.2</v>
      </c>
      <c r="N112" s="73">
        <f t="shared" si="4"/>
        <v>98.333333333333343</v>
      </c>
      <c r="O112" s="166"/>
      <c r="P112" s="161"/>
    </row>
    <row r="113" spans="1:16" ht="64.5" thickBot="1">
      <c r="A113" s="163"/>
      <c r="B113" s="120"/>
      <c r="C113" s="308"/>
      <c r="D113" s="309"/>
      <c r="E113" s="310"/>
      <c r="F113" s="60" t="s">
        <v>54</v>
      </c>
      <c r="G113" s="61"/>
      <c r="H113" s="61"/>
      <c r="I113" s="70" t="e">
        <f>H113/G113*100</f>
        <v>#DIV/0!</v>
      </c>
      <c r="J113" s="75" t="e">
        <f>E113/I113*100</f>
        <v>#DIV/0!</v>
      </c>
      <c r="K113" s="321" t="s">
        <v>171</v>
      </c>
      <c r="L113" s="78">
        <v>65.2</v>
      </c>
      <c r="M113" s="78">
        <v>64.8</v>
      </c>
      <c r="N113" s="73">
        <f t="shared" si="4"/>
        <v>99.386503067484654</v>
      </c>
      <c r="O113" s="166"/>
      <c r="P113" s="161"/>
    </row>
    <row r="114" spans="1:16" ht="37.5" thickBot="1">
      <c r="A114" s="163"/>
      <c r="B114" s="120"/>
      <c r="C114" s="312"/>
      <c r="D114" s="313"/>
      <c r="E114" s="314"/>
      <c r="F114" s="55" t="s">
        <v>55</v>
      </c>
      <c r="G114" s="61"/>
      <c r="H114" s="61"/>
      <c r="I114" s="70" t="e">
        <f>H114/G114*100</f>
        <v>#DIV/0!</v>
      </c>
      <c r="J114" s="75" t="e">
        <f>E114/I114*100</f>
        <v>#DIV/0!</v>
      </c>
      <c r="K114" s="322" t="s">
        <v>72</v>
      </c>
      <c r="L114" s="78"/>
      <c r="M114" s="78"/>
      <c r="N114" s="73" t="e">
        <f t="shared" si="4"/>
        <v>#DIV/0!</v>
      </c>
      <c r="O114" s="166"/>
      <c r="P114" s="161"/>
    </row>
    <row r="115" spans="1:16" ht="15.75" thickBot="1">
      <c r="A115" s="164"/>
      <c r="B115" s="168"/>
      <c r="C115" s="323"/>
      <c r="D115" s="324"/>
      <c r="E115" s="325"/>
      <c r="F115" s="79"/>
      <c r="G115" s="80"/>
      <c r="H115" s="80"/>
      <c r="I115" s="80"/>
      <c r="J115" s="81"/>
      <c r="K115" s="169" t="s">
        <v>50</v>
      </c>
      <c r="L115" s="170"/>
      <c r="M115" s="171"/>
      <c r="N115" s="73">
        <f>(N100+N106+N107+N111+N112+N113)/6</f>
        <v>102.14380348282617</v>
      </c>
      <c r="O115" s="167"/>
      <c r="P115" s="162"/>
    </row>
    <row r="116" spans="1:16" ht="39" thickBot="1">
      <c r="A116" s="116">
        <v>13</v>
      </c>
      <c r="B116" s="136" t="s">
        <v>172</v>
      </c>
      <c r="C116" s="49">
        <v>3</v>
      </c>
      <c r="D116" s="49">
        <v>0</v>
      </c>
      <c r="E116" s="49">
        <f>D116/C116*100</f>
        <v>0</v>
      </c>
      <c r="F116" s="37" t="s">
        <v>6</v>
      </c>
      <c r="G116" s="45">
        <f>G117+G118+G119+G120</f>
        <v>43840.200000000004</v>
      </c>
      <c r="H116" s="45">
        <f>SUM(H117:H120)</f>
        <v>1090.5999999999999</v>
      </c>
      <c r="I116" s="45">
        <f>H116/G116*100</f>
        <v>2.4876711328871668</v>
      </c>
      <c r="J116" s="214">
        <f>E116/I116*100</f>
        <v>0</v>
      </c>
      <c r="K116" s="326" t="s">
        <v>173</v>
      </c>
      <c r="L116" s="252">
        <v>4.3</v>
      </c>
      <c r="M116" s="82">
        <v>4.3</v>
      </c>
      <c r="N116" s="46">
        <f>M116/L116*100</f>
        <v>100</v>
      </c>
      <c r="O116" s="121">
        <f>N127*J116/100</f>
        <v>0</v>
      </c>
      <c r="P116" s="124" t="s">
        <v>174</v>
      </c>
    </row>
    <row r="117" spans="1:16" ht="46.5" thickBot="1">
      <c r="A117" s="117"/>
      <c r="B117" s="293"/>
      <c r="C117" s="127" t="s">
        <v>175</v>
      </c>
      <c r="D117" s="327"/>
      <c r="E117" s="328"/>
      <c r="F117" s="47" t="s">
        <v>53</v>
      </c>
      <c r="G117" s="85">
        <v>24940</v>
      </c>
      <c r="H117" s="85">
        <v>872.5</v>
      </c>
      <c r="I117" s="45">
        <f>H117/G117*100</f>
        <v>3.498396150761828</v>
      </c>
      <c r="J117" s="214">
        <f t="shared" ref="J117:J118" si="5">E117/I117*100</f>
        <v>0</v>
      </c>
      <c r="K117" s="278" t="s">
        <v>176</v>
      </c>
      <c r="L117" s="253">
        <v>3.9</v>
      </c>
      <c r="M117" s="82">
        <v>0</v>
      </c>
      <c r="N117" s="46">
        <f t="shared" ref="N117:N126" si="6">M117/L117*100</f>
        <v>0</v>
      </c>
      <c r="O117" s="287"/>
      <c r="P117" s="288"/>
    </row>
    <row r="118" spans="1:16" ht="45">
      <c r="A118" s="117"/>
      <c r="B118" s="293"/>
      <c r="C118" s="329"/>
      <c r="D118" s="330"/>
      <c r="E118" s="331"/>
      <c r="F118" s="47" t="s">
        <v>52</v>
      </c>
      <c r="G118" s="85">
        <v>10078</v>
      </c>
      <c r="H118" s="85">
        <v>218.1</v>
      </c>
      <c r="I118" s="45">
        <f>H118/G118*100</f>
        <v>2.1641198650525899</v>
      </c>
      <c r="J118" s="214">
        <f t="shared" si="5"/>
        <v>0</v>
      </c>
      <c r="K118" s="278" t="s">
        <v>177</v>
      </c>
      <c r="L118" s="254">
        <v>40.5</v>
      </c>
      <c r="M118" s="83">
        <v>0</v>
      </c>
      <c r="N118" s="46">
        <f t="shared" si="6"/>
        <v>0</v>
      </c>
      <c r="O118" s="287"/>
      <c r="P118" s="288"/>
    </row>
    <row r="119" spans="1:16" ht="45">
      <c r="A119" s="117"/>
      <c r="B119" s="293"/>
      <c r="C119" s="329"/>
      <c r="D119" s="330"/>
      <c r="E119" s="331"/>
      <c r="F119" s="47" t="s">
        <v>54</v>
      </c>
      <c r="G119" s="85">
        <v>1094.9000000000001</v>
      </c>
      <c r="H119" s="85" t="s">
        <v>72</v>
      </c>
      <c r="I119" s="45" t="e">
        <f>H119/G119*100</f>
        <v>#VALUE!</v>
      </c>
      <c r="J119" s="51" t="e">
        <f>E119/I119*100</f>
        <v>#VALUE!</v>
      </c>
      <c r="K119" s="272" t="s">
        <v>178</v>
      </c>
      <c r="L119" s="256">
        <v>1.9</v>
      </c>
      <c r="M119" s="256">
        <v>0</v>
      </c>
      <c r="N119" s="84">
        <f t="shared" si="6"/>
        <v>0</v>
      </c>
      <c r="O119" s="287"/>
      <c r="P119" s="288"/>
    </row>
    <row r="120" spans="1:16" ht="49.5">
      <c r="A120" s="117"/>
      <c r="B120" s="293"/>
      <c r="C120" s="329"/>
      <c r="D120" s="330"/>
      <c r="E120" s="331"/>
      <c r="F120" s="48" t="s">
        <v>55</v>
      </c>
      <c r="G120" s="85">
        <v>7727.3</v>
      </c>
      <c r="H120" s="85">
        <v>0</v>
      </c>
      <c r="I120" s="45">
        <f>H120/G120*100</f>
        <v>0</v>
      </c>
      <c r="J120" s="51" t="e">
        <f>E120/I120*100</f>
        <v>#DIV/0!</v>
      </c>
      <c r="K120" s="332" t="s">
        <v>72</v>
      </c>
      <c r="L120" s="256" t="s">
        <v>72</v>
      </c>
      <c r="M120" s="256">
        <v>0</v>
      </c>
      <c r="N120" s="84" t="e">
        <f t="shared" si="6"/>
        <v>#VALUE!</v>
      </c>
      <c r="O120" s="287"/>
      <c r="P120" s="288"/>
    </row>
    <row r="121" spans="1:16" ht="16.5" thickBot="1">
      <c r="A121" s="117"/>
      <c r="B121" s="333"/>
      <c r="C121" s="334"/>
      <c r="D121" s="335"/>
      <c r="E121" s="336"/>
      <c r="F121" s="48"/>
      <c r="G121" s="85"/>
      <c r="H121" s="85"/>
      <c r="I121" s="45"/>
      <c r="J121" s="51"/>
      <c r="K121" s="142" t="s">
        <v>50</v>
      </c>
      <c r="L121" s="143"/>
      <c r="M121" s="141"/>
      <c r="N121" s="50">
        <f>N116</f>
        <v>100</v>
      </c>
      <c r="O121" s="337"/>
      <c r="P121" s="288"/>
    </row>
    <row r="122" spans="1:16" ht="39" thickBot="1">
      <c r="A122" s="117"/>
      <c r="B122" s="136" t="s">
        <v>179</v>
      </c>
      <c r="C122" s="49">
        <v>6</v>
      </c>
      <c r="D122" s="49">
        <v>6</v>
      </c>
      <c r="E122" s="49">
        <f>D122/C122*100</f>
        <v>100</v>
      </c>
      <c r="F122" s="37" t="s">
        <v>6</v>
      </c>
      <c r="G122" s="45">
        <f>G123+G124+G125+G126</f>
        <v>11888.03</v>
      </c>
      <c r="H122" s="45">
        <f>H123+H124+H125</f>
        <v>2533.3000000000002</v>
      </c>
      <c r="I122" s="45">
        <f>H122/G122*100</f>
        <v>21.309670315434936</v>
      </c>
      <c r="J122" s="215">
        <f>E122/I122*100</f>
        <v>469.27051671732522</v>
      </c>
      <c r="K122" s="326" t="s">
        <v>180</v>
      </c>
      <c r="L122" s="86">
        <v>6</v>
      </c>
      <c r="M122" s="87">
        <v>3</v>
      </c>
      <c r="N122" s="50">
        <f t="shared" si="6"/>
        <v>50</v>
      </c>
      <c r="O122" s="121">
        <f>N127*J122/100</f>
        <v>234.63525835866261</v>
      </c>
      <c r="P122" s="288" t="s">
        <v>181</v>
      </c>
    </row>
    <row r="123" spans="1:16" ht="46.5" thickBot="1">
      <c r="A123" s="117"/>
      <c r="B123" s="137"/>
      <c r="C123" s="127" t="s">
        <v>182</v>
      </c>
      <c r="D123" s="128"/>
      <c r="E123" s="129"/>
      <c r="F123" s="47" t="s">
        <v>53</v>
      </c>
      <c r="G123" s="85">
        <v>1069.9000000000001</v>
      </c>
      <c r="H123" s="85">
        <v>1961.4</v>
      </c>
      <c r="I123" s="45">
        <f>H123/G123*100</f>
        <v>183.32554444340593</v>
      </c>
      <c r="J123" s="51">
        <f>E123/I123*100</f>
        <v>0</v>
      </c>
      <c r="K123" s="338" t="s">
        <v>72</v>
      </c>
      <c r="L123" s="86"/>
      <c r="M123" s="87"/>
      <c r="N123" s="50" t="e">
        <f t="shared" si="6"/>
        <v>#DIV/0!</v>
      </c>
      <c r="O123" s="287"/>
      <c r="P123" s="288"/>
    </row>
    <row r="124" spans="1:16" ht="45.75" thickBot="1">
      <c r="A124" s="117"/>
      <c r="B124" s="137"/>
      <c r="C124" s="130"/>
      <c r="D124" s="131"/>
      <c r="E124" s="132"/>
      <c r="F124" s="47" t="s">
        <v>52</v>
      </c>
      <c r="G124" s="85">
        <v>2972.03</v>
      </c>
      <c r="H124" s="85">
        <v>490.3</v>
      </c>
      <c r="I124" s="45">
        <f>H124/G124*100</f>
        <v>16.497141684303323</v>
      </c>
      <c r="J124" s="51">
        <f>E124/I124*100</f>
        <v>0</v>
      </c>
      <c r="K124" s="267" t="s">
        <v>72</v>
      </c>
      <c r="L124" s="87"/>
      <c r="M124" s="108"/>
      <c r="N124" s="50" t="e">
        <f t="shared" si="6"/>
        <v>#DIV/0!</v>
      </c>
      <c r="O124" s="287"/>
      <c r="P124" s="288"/>
    </row>
    <row r="125" spans="1:16" ht="45.75" thickBot="1">
      <c r="A125" s="117"/>
      <c r="B125" s="137"/>
      <c r="C125" s="130"/>
      <c r="D125" s="131"/>
      <c r="E125" s="132"/>
      <c r="F125" s="47" t="s">
        <v>54</v>
      </c>
      <c r="G125" s="85">
        <v>118.8</v>
      </c>
      <c r="H125" s="85">
        <v>81.599999999999994</v>
      </c>
      <c r="I125" s="45">
        <f>H125/G125*100</f>
        <v>68.686868686868678</v>
      </c>
      <c r="J125" s="51">
        <f>E125/I125*100</f>
        <v>0</v>
      </c>
      <c r="K125" s="87"/>
      <c r="L125" s="87"/>
      <c r="M125" s="110"/>
      <c r="N125" s="50" t="e">
        <f t="shared" si="6"/>
        <v>#DIV/0!</v>
      </c>
      <c r="O125" s="287"/>
      <c r="P125" s="288"/>
    </row>
    <row r="126" spans="1:16" ht="50.25" thickBot="1">
      <c r="A126" s="117"/>
      <c r="B126" s="137"/>
      <c r="C126" s="130"/>
      <c r="D126" s="131"/>
      <c r="E126" s="132"/>
      <c r="F126" s="48" t="s">
        <v>55</v>
      </c>
      <c r="G126" s="85">
        <v>7727.3</v>
      </c>
      <c r="H126" s="85">
        <v>0</v>
      </c>
      <c r="I126" s="45">
        <f>H126/G126*100</f>
        <v>0</v>
      </c>
      <c r="J126" s="51" t="e">
        <f>E126/I126*100</f>
        <v>#DIV/0!</v>
      </c>
      <c r="K126" s="87"/>
      <c r="L126" s="87"/>
      <c r="M126" s="110"/>
      <c r="N126" s="50" t="e">
        <f t="shared" si="6"/>
        <v>#DIV/0!</v>
      </c>
      <c r="O126" s="287"/>
      <c r="P126" s="288"/>
    </row>
    <row r="127" spans="1:16" ht="16.5" thickBot="1">
      <c r="A127" s="118"/>
      <c r="B127" s="172"/>
      <c r="C127" s="105"/>
      <c r="D127" s="106"/>
      <c r="E127" s="107"/>
      <c r="F127" s="63"/>
      <c r="G127" s="64"/>
      <c r="H127" s="64"/>
      <c r="I127" s="64"/>
      <c r="J127" s="65"/>
      <c r="K127" s="142" t="s">
        <v>50</v>
      </c>
      <c r="L127" s="143"/>
      <c r="M127" s="141"/>
      <c r="N127" s="50">
        <f>N122</f>
        <v>50</v>
      </c>
      <c r="O127" s="337"/>
      <c r="P127" s="304"/>
    </row>
    <row r="128" spans="1:16" ht="64.5" thickBot="1">
      <c r="A128" s="116">
        <v>14</v>
      </c>
      <c r="B128" s="119" t="s">
        <v>183</v>
      </c>
      <c r="C128" s="54">
        <v>9</v>
      </c>
      <c r="D128" s="54">
        <v>9</v>
      </c>
      <c r="E128" s="54">
        <f>D128/C128*100</f>
        <v>100</v>
      </c>
      <c r="F128" s="55" t="s">
        <v>6</v>
      </c>
      <c r="G128" s="56">
        <v>5</v>
      </c>
      <c r="H128" s="56">
        <v>3</v>
      </c>
      <c r="I128" s="56">
        <f>H128/G128*100</f>
        <v>60</v>
      </c>
      <c r="J128" s="203">
        <f>E128/I128*100</f>
        <v>166.66666666666669</v>
      </c>
      <c r="K128" s="290" t="s">
        <v>184</v>
      </c>
      <c r="L128" s="252">
        <v>2</v>
      </c>
      <c r="M128" s="58">
        <v>2</v>
      </c>
      <c r="N128" s="59">
        <f>M128/L128*100</f>
        <v>100</v>
      </c>
      <c r="O128" s="121">
        <f>N140*J128/100</f>
        <v>169.33333333333337</v>
      </c>
      <c r="P128" s="124" t="s">
        <v>185</v>
      </c>
    </row>
    <row r="129" spans="1:16" ht="52.5" thickBot="1">
      <c r="A129" s="117"/>
      <c r="B129" s="120"/>
      <c r="C129" s="127" t="s">
        <v>185</v>
      </c>
      <c r="D129" s="128"/>
      <c r="E129" s="129"/>
      <c r="F129" s="60" t="s">
        <v>53</v>
      </c>
      <c r="G129" s="61">
        <v>0</v>
      </c>
      <c r="H129" s="61">
        <v>0</v>
      </c>
      <c r="I129" s="56" t="e">
        <f>H129/G129*100</f>
        <v>#DIV/0!</v>
      </c>
      <c r="J129" s="57" t="e">
        <f>E129/I129*100</f>
        <v>#DIV/0!</v>
      </c>
      <c r="K129" s="290" t="s">
        <v>186</v>
      </c>
      <c r="L129" s="253">
        <v>100</v>
      </c>
      <c r="M129" s="58">
        <v>100</v>
      </c>
      <c r="N129" s="59">
        <f t="shared" ref="N129:N139" si="7">M129/L129*100</f>
        <v>100</v>
      </c>
      <c r="O129" s="122"/>
      <c r="P129" s="125"/>
    </row>
    <row r="130" spans="1:16" ht="51.75" thickBot="1">
      <c r="A130" s="117"/>
      <c r="B130" s="120"/>
      <c r="C130" s="130"/>
      <c r="D130" s="131"/>
      <c r="E130" s="132"/>
      <c r="F130" s="60" t="s">
        <v>52</v>
      </c>
      <c r="G130" s="61" t="s">
        <v>72</v>
      </c>
      <c r="H130" s="61" t="s">
        <v>72</v>
      </c>
      <c r="I130" s="56" t="e">
        <f>H130/G130*100</f>
        <v>#VALUE!</v>
      </c>
      <c r="J130" s="57" t="e">
        <f>E130/I130*100</f>
        <v>#VALUE!</v>
      </c>
      <c r="K130" s="290" t="s">
        <v>187</v>
      </c>
      <c r="L130" s="254">
        <v>100</v>
      </c>
      <c r="M130" s="62">
        <v>100</v>
      </c>
      <c r="N130" s="59">
        <f t="shared" si="7"/>
        <v>100</v>
      </c>
      <c r="O130" s="122"/>
      <c r="P130" s="125"/>
    </row>
    <row r="131" spans="1:16" ht="39" thickBot="1">
      <c r="A131" s="117"/>
      <c r="B131" s="120"/>
      <c r="C131" s="130"/>
      <c r="D131" s="131"/>
      <c r="E131" s="132"/>
      <c r="F131" s="60" t="s">
        <v>54</v>
      </c>
      <c r="G131" s="61">
        <v>5</v>
      </c>
      <c r="H131" s="61">
        <v>3</v>
      </c>
      <c r="I131" s="56">
        <f>H131/G131*100</f>
        <v>60</v>
      </c>
      <c r="J131" s="57">
        <f>E131/I131*100</f>
        <v>0</v>
      </c>
      <c r="K131" s="290" t="s">
        <v>188</v>
      </c>
      <c r="L131" s="256">
        <v>50</v>
      </c>
      <c r="M131" s="256">
        <v>50</v>
      </c>
      <c r="N131" s="59">
        <f t="shared" si="7"/>
        <v>100</v>
      </c>
      <c r="O131" s="122"/>
      <c r="P131" s="125"/>
    </row>
    <row r="132" spans="1:16" ht="52.5" thickBot="1">
      <c r="A132" s="117"/>
      <c r="B132" s="120"/>
      <c r="C132" s="130"/>
      <c r="D132" s="131"/>
      <c r="E132" s="132"/>
      <c r="F132" s="55" t="s">
        <v>55</v>
      </c>
      <c r="G132" s="61">
        <v>0</v>
      </c>
      <c r="H132" s="61">
        <v>0</v>
      </c>
      <c r="I132" s="56" t="e">
        <f>H132/G132*100</f>
        <v>#DIV/0!</v>
      </c>
      <c r="J132" s="57" t="e">
        <f>E132/I132*100</f>
        <v>#DIV/0!</v>
      </c>
      <c r="K132" s="290" t="s">
        <v>189</v>
      </c>
      <c r="L132" s="259">
        <v>100</v>
      </c>
      <c r="M132" s="256">
        <v>100</v>
      </c>
      <c r="N132" s="59">
        <f t="shared" si="7"/>
        <v>100</v>
      </c>
      <c r="O132" s="122"/>
      <c r="P132" s="125"/>
    </row>
    <row r="133" spans="1:16" ht="39" thickBot="1">
      <c r="A133" s="117"/>
      <c r="B133" s="120"/>
      <c r="C133" s="130"/>
      <c r="D133" s="131"/>
      <c r="E133" s="132"/>
      <c r="F133" s="60"/>
      <c r="G133" s="61"/>
      <c r="H133" s="61"/>
      <c r="I133" s="56"/>
      <c r="J133" s="57"/>
      <c r="K133" s="290" t="s">
        <v>190</v>
      </c>
      <c r="L133" s="259">
        <v>100</v>
      </c>
      <c r="M133" s="256">
        <v>100</v>
      </c>
      <c r="N133" s="59">
        <f t="shared" si="7"/>
        <v>100</v>
      </c>
      <c r="O133" s="122"/>
      <c r="P133" s="125"/>
    </row>
    <row r="134" spans="1:16" ht="51.75" thickBot="1">
      <c r="A134" s="117"/>
      <c r="B134" s="120"/>
      <c r="C134" s="130"/>
      <c r="D134" s="131"/>
      <c r="E134" s="132"/>
      <c r="F134" s="60"/>
      <c r="G134" s="61"/>
      <c r="H134" s="61"/>
      <c r="I134" s="56"/>
      <c r="J134" s="57"/>
      <c r="K134" s="290" t="s">
        <v>191</v>
      </c>
      <c r="L134" s="259">
        <v>90</v>
      </c>
      <c r="M134" s="256">
        <v>90</v>
      </c>
      <c r="N134" s="59">
        <f t="shared" si="7"/>
        <v>100</v>
      </c>
      <c r="O134" s="122"/>
      <c r="P134" s="125"/>
    </row>
    <row r="135" spans="1:16" ht="39" thickBot="1">
      <c r="A135" s="117"/>
      <c r="B135" s="120"/>
      <c r="C135" s="130"/>
      <c r="D135" s="131"/>
      <c r="E135" s="132"/>
      <c r="F135" s="60"/>
      <c r="G135" s="61"/>
      <c r="H135" s="61"/>
      <c r="I135" s="56"/>
      <c r="J135" s="57"/>
      <c r="K135" s="290" t="s">
        <v>192</v>
      </c>
      <c r="L135" s="259">
        <v>90</v>
      </c>
      <c r="M135" s="256">
        <v>97</v>
      </c>
      <c r="N135" s="59">
        <f t="shared" si="7"/>
        <v>107.77777777777777</v>
      </c>
      <c r="O135" s="122"/>
      <c r="P135" s="125"/>
    </row>
    <row r="136" spans="1:16" ht="90" thickBot="1">
      <c r="A136" s="117"/>
      <c r="B136" s="120"/>
      <c r="C136" s="130"/>
      <c r="D136" s="131"/>
      <c r="E136" s="132"/>
      <c r="F136" s="60"/>
      <c r="G136" s="61"/>
      <c r="H136" s="61"/>
      <c r="I136" s="56"/>
      <c r="J136" s="57"/>
      <c r="K136" s="290" t="s">
        <v>193</v>
      </c>
      <c r="L136" s="259">
        <v>100</v>
      </c>
      <c r="M136" s="256">
        <v>100</v>
      </c>
      <c r="N136" s="59">
        <f t="shared" si="7"/>
        <v>100</v>
      </c>
      <c r="O136" s="122"/>
      <c r="P136" s="125"/>
    </row>
    <row r="137" spans="1:16" ht="39" thickBot="1">
      <c r="A137" s="117"/>
      <c r="B137" s="120"/>
      <c r="C137" s="130"/>
      <c r="D137" s="131"/>
      <c r="E137" s="132"/>
      <c r="F137" s="60"/>
      <c r="G137" s="61"/>
      <c r="H137" s="61"/>
      <c r="I137" s="56"/>
      <c r="J137" s="57"/>
      <c r="K137" s="290" t="s">
        <v>194</v>
      </c>
      <c r="L137" s="259">
        <v>100</v>
      </c>
      <c r="M137" s="256">
        <v>100</v>
      </c>
      <c r="N137" s="59">
        <f t="shared" si="7"/>
        <v>100</v>
      </c>
      <c r="O137" s="122"/>
      <c r="P137" s="125"/>
    </row>
    <row r="138" spans="1:16" ht="39" thickBot="1">
      <c r="A138" s="117"/>
      <c r="B138" s="120"/>
      <c r="C138" s="130"/>
      <c r="D138" s="131"/>
      <c r="E138" s="132"/>
      <c r="F138" s="60"/>
      <c r="G138" s="61"/>
      <c r="H138" s="61"/>
      <c r="I138" s="56"/>
      <c r="J138" s="57"/>
      <c r="K138" s="290" t="s">
        <v>195</v>
      </c>
      <c r="L138" s="259">
        <v>100</v>
      </c>
      <c r="M138" s="256">
        <v>100</v>
      </c>
      <c r="N138" s="59">
        <f t="shared" si="7"/>
        <v>100</v>
      </c>
      <c r="O138" s="122"/>
      <c r="P138" s="125"/>
    </row>
    <row r="139" spans="1:16" ht="51.75" thickBot="1">
      <c r="A139" s="117"/>
      <c r="B139" s="120"/>
      <c r="C139" s="130"/>
      <c r="D139" s="131"/>
      <c r="E139" s="132"/>
      <c r="F139" s="60"/>
      <c r="G139" s="61"/>
      <c r="H139" s="61"/>
      <c r="I139" s="56"/>
      <c r="J139" s="57"/>
      <c r="K139" s="290" t="s">
        <v>196</v>
      </c>
      <c r="L139" s="259">
        <v>100</v>
      </c>
      <c r="M139" s="256">
        <v>100</v>
      </c>
      <c r="N139" s="59">
        <f t="shared" si="7"/>
        <v>100</v>
      </c>
      <c r="O139" s="122"/>
      <c r="P139" s="125"/>
    </row>
    <row r="140" spans="1:16" ht="16.5" thickBot="1">
      <c r="A140" s="118"/>
      <c r="B140" s="109"/>
      <c r="C140" s="133"/>
      <c r="D140" s="134"/>
      <c r="E140" s="135"/>
      <c r="F140" s="63"/>
      <c r="G140" s="64"/>
      <c r="H140" s="64"/>
      <c r="I140" s="64"/>
      <c r="J140" s="65"/>
      <c r="K140" s="142" t="s">
        <v>50</v>
      </c>
      <c r="L140" s="143"/>
      <c r="M140" s="144"/>
      <c r="N140" s="46">
        <v>101.6</v>
      </c>
      <c r="O140" s="123"/>
      <c r="P140" s="126"/>
    </row>
    <row r="141" spans="1:16" ht="39" thickBot="1">
      <c r="A141" s="116">
        <v>15</v>
      </c>
      <c r="B141" s="136" t="s">
        <v>197</v>
      </c>
      <c r="C141" s="49">
        <v>3</v>
      </c>
      <c r="D141" s="49">
        <v>3</v>
      </c>
      <c r="E141" s="49">
        <f>D141/C141*100</f>
        <v>100</v>
      </c>
      <c r="F141" s="37" t="s">
        <v>6</v>
      </c>
      <c r="G141" s="45">
        <f>G142+G143+G144+G145</f>
        <v>3.7</v>
      </c>
      <c r="H141" s="45">
        <f>H142+H143+H144+H145</f>
        <v>295.8</v>
      </c>
      <c r="I141" s="45">
        <f>H141/G141*100</f>
        <v>7994.594594594595</v>
      </c>
      <c r="J141" s="215">
        <f>E141/I141*100</f>
        <v>1.2508451656524679</v>
      </c>
      <c r="K141" s="272" t="s">
        <v>198</v>
      </c>
      <c r="L141" s="339">
        <v>20</v>
      </c>
      <c r="M141" s="88">
        <v>21</v>
      </c>
      <c r="N141" s="216">
        <f>L141/M141*100</f>
        <v>95.238095238095227</v>
      </c>
      <c r="O141" s="121">
        <f>N147*J141/100</f>
        <v>0.8140420919325585</v>
      </c>
      <c r="P141" s="124" t="s">
        <v>199</v>
      </c>
    </row>
    <row r="142" spans="1:16" ht="46.5" thickBot="1">
      <c r="A142" s="117"/>
      <c r="B142" s="137"/>
      <c r="C142" s="127" t="s">
        <v>78</v>
      </c>
      <c r="D142" s="128"/>
      <c r="E142" s="129"/>
      <c r="F142" s="47" t="s">
        <v>53</v>
      </c>
      <c r="G142" s="85">
        <v>0</v>
      </c>
      <c r="H142" s="85">
        <v>0</v>
      </c>
      <c r="I142" s="45" t="e">
        <f>H142/G142*100</f>
        <v>#DIV/0!</v>
      </c>
      <c r="J142" s="51" t="e">
        <f>E142/I142*100</f>
        <v>#DIV/0!</v>
      </c>
      <c r="K142" s="272" t="s">
        <v>200</v>
      </c>
      <c r="L142" s="340">
        <v>2</v>
      </c>
      <c r="M142" s="88">
        <v>2</v>
      </c>
      <c r="N142" s="89">
        <v>0</v>
      </c>
      <c r="O142" s="122"/>
      <c r="P142" s="125"/>
    </row>
    <row r="143" spans="1:16" ht="45.75" thickBot="1">
      <c r="A143" s="117"/>
      <c r="B143" s="137"/>
      <c r="C143" s="130"/>
      <c r="D143" s="131"/>
      <c r="E143" s="132"/>
      <c r="F143" s="47" t="s">
        <v>52</v>
      </c>
      <c r="G143" s="85">
        <v>0</v>
      </c>
      <c r="H143" s="85">
        <v>97.4</v>
      </c>
      <c r="I143" s="45" t="e">
        <f>H143/G143*100</f>
        <v>#DIV/0!</v>
      </c>
      <c r="J143" s="51" t="e">
        <f>E143/I143*100</f>
        <v>#DIV/0!</v>
      </c>
      <c r="K143" s="264" t="s">
        <v>201</v>
      </c>
      <c r="L143" s="254">
        <v>21</v>
      </c>
      <c r="M143" s="83">
        <v>21</v>
      </c>
      <c r="N143" s="89">
        <f>L143/M143*100</f>
        <v>100</v>
      </c>
      <c r="O143" s="122"/>
      <c r="P143" s="125"/>
    </row>
    <row r="144" spans="1:16" ht="45">
      <c r="A144" s="117"/>
      <c r="B144" s="137"/>
      <c r="C144" s="130"/>
      <c r="D144" s="131"/>
      <c r="E144" s="132"/>
      <c r="F144" s="47" t="s">
        <v>54</v>
      </c>
      <c r="G144" s="85">
        <v>3.7</v>
      </c>
      <c r="H144" s="85">
        <v>198.4</v>
      </c>
      <c r="I144" s="45">
        <f>H144/G144*100</f>
        <v>5362.1621621621625</v>
      </c>
      <c r="J144" s="215">
        <f>E141/I144*100</f>
        <v>1.8649193548387095</v>
      </c>
      <c r="K144" s="255" t="s">
        <v>72</v>
      </c>
      <c r="L144" s="256" t="s">
        <v>72</v>
      </c>
      <c r="M144" s="256" t="s">
        <v>72</v>
      </c>
      <c r="N144" s="84" t="s">
        <v>72</v>
      </c>
      <c r="O144" s="122"/>
      <c r="P144" s="125"/>
    </row>
    <row r="145" spans="1:16" ht="49.5">
      <c r="A145" s="117"/>
      <c r="B145" s="137"/>
      <c r="C145" s="130"/>
      <c r="D145" s="131"/>
      <c r="E145" s="132"/>
      <c r="F145" s="48" t="s">
        <v>55</v>
      </c>
      <c r="G145" s="85">
        <v>0</v>
      </c>
      <c r="H145" s="85">
        <v>0</v>
      </c>
      <c r="I145" s="45" t="e">
        <f>H145/G145*100</f>
        <v>#DIV/0!</v>
      </c>
      <c r="J145" s="51" t="e">
        <f>E145/I145*100</f>
        <v>#DIV/0!</v>
      </c>
      <c r="K145" s="258" t="s">
        <v>72</v>
      </c>
      <c r="L145" s="259" t="s">
        <v>72</v>
      </c>
      <c r="M145" s="256" t="s">
        <v>72</v>
      </c>
      <c r="N145" s="84" t="s">
        <v>72</v>
      </c>
      <c r="O145" s="122"/>
      <c r="P145" s="125"/>
    </row>
    <row r="146" spans="1:16" ht="15.75">
      <c r="A146" s="117"/>
      <c r="B146" s="137"/>
      <c r="C146" s="130"/>
      <c r="D146" s="131"/>
      <c r="E146" s="132"/>
      <c r="F146" s="90"/>
      <c r="G146" s="91"/>
      <c r="H146" s="91"/>
      <c r="I146" s="92"/>
      <c r="J146" s="93"/>
      <c r="K146" s="341" t="s">
        <v>72</v>
      </c>
      <c r="L146" s="342" t="s">
        <v>72</v>
      </c>
      <c r="M146" s="343" t="s">
        <v>72</v>
      </c>
      <c r="N146" s="84" t="s">
        <v>72</v>
      </c>
      <c r="O146" s="122"/>
      <c r="P146" s="125"/>
    </row>
    <row r="147" spans="1:16" ht="16.5" thickBot="1">
      <c r="A147" s="118"/>
      <c r="B147" s="138"/>
      <c r="C147" s="133"/>
      <c r="D147" s="134"/>
      <c r="E147" s="135"/>
      <c r="F147" s="63"/>
      <c r="G147" s="64"/>
      <c r="H147" s="64"/>
      <c r="I147" s="64"/>
      <c r="J147" s="65"/>
      <c r="K147" s="139" t="s">
        <v>50</v>
      </c>
      <c r="L147" s="140"/>
      <c r="M147" s="141"/>
      <c r="N147" s="218">
        <f>(N141+N142+N143)/3</f>
        <v>65.079365079365076</v>
      </c>
      <c r="O147" s="123"/>
      <c r="P147" s="126"/>
    </row>
    <row r="148" spans="1:16" ht="51.75" thickBot="1">
      <c r="A148" s="116">
        <v>16</v>
      </c>
      <c r="B148" s="119" t="s">
        <v>202</v>
      </c>
      <c r="C148" s="54">
        <v>10</v>
      </c>
      <c r="D148" s="54">
        <v>10</v>
      </c>
      <c r="E148" s="54">
        <f>D148/C148*100</f>
        <v>100</v>
      </c>
      <c r="F148" s="55" t="s">
        <v>6</v>
      </c>
      <c r="G148" s="56">
        <v>104145</v>
      </c>
      <c r="H148" s="56">
        <f>H150+H149+H151</f>
        <v>92389.12999999999</v>
      </c>
      <c r="I148" s="56">
        <f>H148/G148*100</f>
        <v>88.712016899515092</v>
      </c>
      <c r="J148" s="203">
        <f>E148/I148*100</f>
        <v>112.72429992575968</v>
      </c>
      <c r="K148" s="94" t="s">
        <v>203</v>
      </c>
      <c r="L148" s="95">
        <v>103.2</v>
      </c>
      <c r="M148" s="344">
        <v>88.9</v>
      </c>
      <c r="N148" s="59">
        <f>M148/L148*100</f>
        <v>86.143410852713174</v>
      </c>
      <c r="O148" s="121">
        <f>N169*J148/100</f>
        <v>111.31917860941047</v>
      </c>
      <c r="P148" s="124" t="s">
        <v>204</v>
      </c>
    </row>
    <row r="149" spans="1:16" ht="39" thickBot="1">
      <c r="A149" s="117"/>
      <c r="B149" s="120"/>
      <c r="C149" s="127" t="s">
        <v>78</v>
      </c>
      <c r="D149" s="128"/>
      <c r="E149" s="129"/>
      <c r="F149" s="60" t="s">
        <v>53</v>
      </c>
      <c r="G149" s="61">
        <v>0</v>
      </c>
      <c r="H149" s="61"/>
      <c r="I149" s="56" t="e">
        <f>H149/G149*100</f>
        <v>#DIV/0!</v>
      </c>
      <c r="J149" s="57" t="e">
        <f>E149/I149*100</f>
        <v>#DIV/0!</v>
      </c>
      <c r="K149" s="94" t="s">
        <v>205</v>
      </c>
      <c r="L149" s="96">
        <v>104</v>
      </c>
      <c r="M149" s="345">
        <v>81.400000000000006</v>
      </c>
      <c r="N149" s="59">
        <f t="shared" ref="N149:N168" si="8">M149/L149*100</f>
        <v>78.269230769230774</v>
      </c>
      <c r="O149" s="122"/>
      <c r="P149" s="125"/>
    </row>
    <row r="150" spans="1:16" ht="39" thickBot="1">
      <c r="A150" s="117"/>
      <c r="B150" s="120"/>
      <c r="C150" s="130"/>
      <c r="D150" s="131"/>
      <c r="E150" s="132"/>
      <c r="F150" s="60" t="s">
        <v>52</v>
      </c>
      <c r="G150" s="346">
        <v>101791</v>
      </c>
      <c r="H150" s="346">
        <v>91745.4</v>
      </c>
      <c r="I150" s="56">
        <f>H150/G150*100</f>
        <v>90.131151084084053</v>
      </c>
      <c r="J150" s="57">
        <f>E148/H150*100</f>
        <v>0.10899729032736248</v>
      </c>
      <c r="K150" s="94" t="s">
        <v>206</v>
      </c>
      <c r="L150" s="95">
        <v>101.2</v>
      </c>
      <c r="M150" s="344">
        <v>94.2</v>
      </c>
      <c r="N150" s="59">
        <f t="shared" si="8"/>
        <v>93.083003952569172</v>
      </c>
      <c r="O150" s="122"/>
      <c r="P150" s="125"/>
    </row>
    <row r="151" spans="1:16" ht="51.75" thickBot="1">
      <c r="A151" s="117"/>
      <c r="B151" s="120"/>
      <c r="C151" s="130"/>
      <c r="D151" s="131"/>
      <c r="E151" s="132"/>
      <c r="F151" s="60" t="s">
        <v>54</v>
      </c>
      <c r="G151" s="61">
        <v>2354</v>
      </c>
      <c r="H151" s="61">
        <v>643.73</v>
      </c>
      <c r="I151" s="56">
        <f>H151/G151*100</f>
        <v>27.346219201359389</v>
      </c>
      <c r="J151" s="203">
        <f>E148/I151*100</f>
        <v>365.68126388392648</v>
      </c>
      <c r="K151" s="94" t="s">
        <v>207</v>
      </c>
      <c r="L151" s="96">
        <v>104.5</v>
      </c>
      <c r="M151" s="345">
        <v>126.5</v>
      </c>
      <c r="N151" s="59">
        <f t="shared" si="8"/>
        <v>121.05263157894737</v>
      </c>
      <c r="O151" s="122"/>
      <c r="P151" s="125"/>
    </row>
    <row r="152" spans="1:16" ht="39" thickBot="1">
      <c r="A152" s="117"/>
      <c r="B152" s="120"/>
      <c r="C152" s="130"/>
      <c r="D152" s="131"/>
      <c r="E152" s="132"/>
      <c r="F152" s="55" t="s">
        <v>55</v>
      </c>
      <c r="G152" s="61">
        <v>0</v>
      </c>
      <c r="H152" s="61">
        <v>0</v>
      </c>
      <c r="I152" s="56" t="e">
        <f>H152/G152*100</f>
        <v>#DIV/0!</v>
      </c>
      <c r="J152" s="57" t="e">
        <f>E152/I152*100</f>
        <v>#DIV/0!</v>
      </c>
      <c r="K152" s="94" t="s">
        <v>208</v>
      </c>
      <c r="L152" s="96">
        <v>13.1</v>
      </c>
      <c r="M152" s="345">
        <v>5.8</v>
      </c>
      <c r="N152" s="59">
        <f t="shared" si="8"/>
        <v>44.274809160305345</v>
      </c>
      <c r="O152" s="122"/>
      <c r="P152" s="125"/>
    </row>
    <row r="153" spans="1:16" ht="64.5" thickBot="1">
      <c r="A153" s="117"/>
      <c r="B153" s="120"/>
      <c r="C153" s="130"/>
      <c r="D153" s="131"/>
      <c r="E153" s="132"/>
      <c r="F153" s="60"/>
      <c r="G153" s="61"/>
      <c r="H153" s="61"/>
      <c r="I153" s="56"/>
      <c r="J153" s="57"/>
      <c r="K153" s="94" t="s">
        <v>209</v>
      </c>
      <c r="L153" s="96">
        <v>22235</v>
      </c>
      <c r="M153" s="345">
        <v>27360</v>
      </c>
      <c r="N153" s="59">
        <f t="shared" si="8"/>
        <v>123.04924668315718</v>
      </c>
      <c r="O153" s="122"/>
      <c r="P153" s="125"/>
    </row>
    <row r="154" spans="1:16" ht="26.25" thickBot="1">
      <c r="A154" s="117"/>
      <c r="B154" s="347" t="s">
        <v>210</v>
      </c>
      <c r="C154" s="130"/>
      <c r="D154" s="131"/>
      <c r="E154" s="132"/>
      <c r="F154" s="60"/>
      <c r="G154" s="61"/>
      <c r="H154" s="61"/>
      <c r="I154" s="56"/>
      <c r="J154" s="57"/>
      <c r="K154" s="94" t="s">
        <v>211</v>
      </c>
      <c r="L154" s="348">
        <v>61540</v>
      </c>
      <c r="M154" s="344">
        <v>47437</v>
      </c>
      <c r="N154" s="59">
        <f t="shared" si="8"/>
        <v>77.083197920051987</v>
      </c>
      <c r="O154" s="122"/>
      <c r="P154" s="125"/>
    </row>
    <row r="155" spans="1:16" ht="16.5" thickBot="1">
      <c r="A155" s="117"/>
      <c r="B155" s="349"/>
      <c r="C155" s="130"/>
      <c r="D155" s="131"/>
      <c r="E155" s="132"/>
      <c r="F155" s="60"/>
      <c r="G155" s="61"/>
      <c r="H155" s="61"/>
      <c r="I155" s="56"/>
      <c r="J155" s="57"/>
      <c r="K155" s="94" t="s">
        <v>212</v>
      </c>
      <c r="L155" s="96">
        <v>900</v>
      </c>
      <c r="M155" s="345">
        <v>698</v>
      </c>
      <c r="N155" s="59">
        <f t="shared" si="8"/>
        <v>77.555555555555557</v>
      </c>
      <c r="O155" s="122"/>
      <c r="P155" s="125"/>
    </row>
    <row r="156" spans="1:16" ht="26.25" thickBot="1">
      <c r="A156" s="117"/>
      <c r="B156" s="347" t="s">
        <v>213</v>
      </c>
      <c r="C156" s="130"/>
      <c r="D156" s="131"/>
      <c r="E156" s="132"/>
      <c r="F156" s="60"/>
      <c r="G156" s="61"/>
      <c r="H156" s="61"/>
      <c r="I156" s="56"/>
      <c r="J156" s="57"/>
      <c r="K156" s="94" t="s">
        <v>214</v>
      </c>
      <c r="L156" s="95">
        <v>7630</v>
      </c>
      <c r="M156" s="344">
        <v>5541</v>
      </c>
      <c r="N156" s="59">
        <f t="shared" si="8"/>
        <v>72.621231979030142</v>
      </c>
      <c r="O156" s="122"/>
      <c r="P156" s="125"/>
    </row>
    <row r="157" spans="1:16" ht="26.25" thickBot="1">
      <c r="A157" s="117"/>
      <c r="B157" s="350"/>
      <c r="C157" s="130"/>
      <c r="D157" s="131"/>
      <c r="E157" s="132"/>
      <c r="F157" s="60"/>
      <c r="G157" s="61"/>
      <c r="H157" s="61"/>
      <c r="I157" s="56"/>
      <c r="J157" s="57"/>
      <c r="K157" s="94" t="s">
        <v>215</v>
      </c>
      <c r="L157" s="96">
        <v>11</v>
      </c>
      <c r="M157" s="345">
        <v>10</v>
      </c>
      <c r="N157" s="59">
        <f t="shared" si="8"/>
        <v>90.909090909090907</v>
      </c>
      <c r="O157" s="122"/>
      <c r="P157" s="125"/>
    </row>
    <row r="158" spans="1:16" ht="16.5" thickBot="1">
      <c r="A158" s="117"/>
      <c r="B158" s="350"/>
      <c r="C158" s="130"/>
      <c r="D158" s="131"/>
      <c r="E158" s="132"/>
      <c r="F158" s="60"/>
      <c r="G158" s="61"/>
      <c r="H158" s="61"/>
      <c r="I158" s="56"/>
      <c r="J158" s="57"/>
      <c r="K158" s="94" t="s">
        <v>216</v>
      </c>
      <c r="L158" s="96">
        <v>47</v>
      </c>
      <c r="M158" s="345">
        <v>61</v>
      </c>
      <c r="N158" s="59">
        <f t="shared" si="8"/>
        <v>129.78723404255319</v>
      </c>
      <c r="O158" s="122"/>
      <c r="P158" s="125"/>
    </row>
    <row r="159" spans="1:16" ht="26.25" thickBot="1">
      <c r="A159" s="117"/>
      <c r="B159" s="350"/>
      <c r="C159" s="130"/>
      <c r="D159" s="131"/>
      <c r="E159" s="132"/>
      <c r="F159" s="60"/>
      <c r="G159" s="61"/>
      <c r="H159" s="61"/>
      <c r="I159" s="56"/>
      <c r="J159" s="57"/>
      <c r="K159" s="94" t="s">
        <v>217</v>
      </c>
      <c r="L159" s="96">
        <v>19800</v>
      </c>
      <c r="M159" s="345">
        <v>18079</v>
      </c>
      <c r="N159" s="59">
        <f t="shared" si="8"/>
        <v>91.308080808080803</v>
      </c>
      <c r="O159" s="122"/>
      <c r="P159" s="125"/>
    </row>
    <row r="160" spans="1:16" ht="90" thickBot="1">
      <c r="A160" s="117"/>
      <c r="B160" s="351" t="s">
        <v>218</v>
      </c>
      <c r="C160" s="130"/>
      <c r="D160" s="131"/>
      <c r="E160" s="132"/>
      <c r="F160" s="60"/>
      <c r="G160" s="61"/>
      <c r="H160" s="61"/>
      <c r="I160" s="56"/>
      <c r="J160" s="57"/>
      <c r="K160" s="94" t="s">
        <v>219</v>
      </c>
      <c r="L160" s="97">
        <v>790</v>
      </c>
      <c r="M160" s="352">
        <v>5790</v>
      </c>
      <c r="N160" s="59">
        <f t="shared" si="8"/>
        <v>732.91139240506334</v>
      </c>
      <c r="O160" s="122"/>
      <c r="P160" s="125"/>
    </row>
    <row r="161" spans="1:16" ht="64.5" thickBot="1">
      <c r="A161" s="117"/>
      <c r="B161" s="353"/>
      <c r="C161" s="130"/>
      <c r="D161" s="131"/>
      <c r="E161" s="132"/>
      <c r="F161" s="60"/>
      <c r="G161" s="61"/>
      <c r="H161" s="61"/>
      <c r="I161" s="56"/>
      <c r="J161" s="57"/>
      <c r="K161" s="98" t="s">
        <v>220</v>
      </c>
      <c r="L161" s="95">
        <v>5</v>
      </c>
      <c r="M161" s="344">
        <v>1</v>
      </c>
      <c r="N161" s="59">
        <f t="shared" si="8"/>
        <v>20</v>
      </c>
      <c r="O161" s="122"/>
      <c r="P161" s="125"/>
    </row>
    <row r="162" spans="1:16" ht="51.75" thickBot="1">
      <c r="A162" s="117"/>
      <c r="B162" s="354" t="s">
        <v>221</v>
      </c>
      <c r="C162" s="130"/>
      <c r="D162" s="131"/>
      <c r="E162" s="132"/>
      <c r="F162" s="60"/>
      <c r="G162" s="61"/>
      <c r="H162" s="61"/>
      <c r="I162" s="56"/>
      <c r="J162" s="57"/>
      <c r="K162" s="94" t="s">
        <v>222</v>
      </c>
      <c r="L162" s="95">
        <v>11</v>
      </c>
      <c r="M162" s="344">
        <v>3</v>
      </c>
      <c r="N162" s="59">
        <f t="shared" si="8"/>
        <v>27.27272727272727</v>
      </c>
      <c r="O162" s="122"/>
      <c r="P162" s="125"/>
    </row>
    <row r="163" spans="1:16" ht="16.5" thickBot="1">
      <c r="A163" s="117"/>
      <c r="B163" s="350"/>
      <c r="C163" s="130"/>
      <c r="D163" s="131"/>
      <c r="E163" s="132"/>
      <c r="F163" s="60"/>
      <c r="G163" s="61"/>
      <c r="H163" s="61"/>
      <c r="I163" s="56"/>
      <c r="J163" s="57"/>
      <c r="K163" s="94" t="s">
        <v>223</v>
      </c>
      <c r="L163" s="96">
        <v>7</v>
      </c>
      <c r="M163" s="345">
        <v>0</v>
      </c>
      <c r="N163" s="59">
        <f t="shared" si="8"/>
        <v>0</v>
      </c>
      <c r="O163" s="122"/>
      <c r="P163" s="125"/>
    </row>
    <row r="164" spans="1:16" ht="16.5" thickBot="1">
      <c r="A164" s="117"/>
      <c r="B164" s="350"/>
      <c r="C164" s="130"/>
      <c r="D164" s="131"/>
      <c r="E164" s="132"/>
      <c r="F164" s="60"/>
      <c r="G164" s="61"/>
      <c r="H164" s="61"/>
      <c r="I164" s="56"/>
      <c r="J164" s="57"/>
      <c r="K164" s="94" t="s">
        <v>224</v>
      </c>
      <c r="L164" s="96">
        <v>4</v>
      </c>
      <c r="M164" s="345">
        <v>0</v>
      </c>
      <c r="N164" s="59">
        <f t="shared" si="8"/>
        <v>0</v>
      </c>
      <c r="O164" s="122"/>
      <c r="P164" s="125"/>
    </row>
    <row r="165" spans="1:16" ht="16.5" thickBot="1">
      <c r="A165" s="117"/>
      <c r="B165" s="355"/>
      <c r="C165" s="130"/>
      <c r="D165" s="131"/>
      <c r="E165" s="132"/>
      <c r="F165" s="60"/>
      <c r="G165" s="61"/>
      <c r="H165" s="61"/>
      <c r="I165" s="56"/>
      <c r="J165" s="57"/>
      <c r="K165" s="94" t="s">
        <v>225</v>
      </c>
      <c r="L165" s="96">
        <v>0</v>
      </c>
      <c r="M165" s="345">
        <v>0</v>
      </c>
      <c r="N165" s="59">
        <v>0</v>
      </c>
      <c r="O165" s="122"/>
      <c r="P165" s="125"/>
    </row>
    <row r="166" spans="1:16" ht="51.75" thickBot="1">
      <c r="A166" s="117"/>
      <c r="B166" s="354" t="s">
        <v>226</v>
      </c>
      <c r="C166" s="130"/>
      <c r="D166" s="131"/>
      <c r="E166" s="132"/>
      <c r="F166" s="60"/>
      <c r="G166" s="61"/>
      <c r="H166" s="61"/>
      <c r="I166" s="56"/>
      <c r="J166" s="57"/>
      <c r="K166" s="94" t="s">
        <v>227</v>
      </c>
      <c r="L166" s="99">
        <v>92</v>
      </c>
      <c r="M166" s="99">
        <v>94.2</v>
      </c>
      <c r="N166" s="204">
        <f t="shared" si="8"/>
        <v>102.39130434782608</v>
      </c>
      <c r="O166" s="122"/>
      <c r="P166" s="125"/>
    </row>
    <row r="167" spans="1:16" ht="64.5" thickBot="1">
      <c r="A167" s="117"/>
      <c r="B167" s="350"/>
      <c r="C167" s="130"/>
      <c r="D167" s="131"/>
      <c r="E167" s="132"/>
      <c r="F167" s="60"/>
      <c r="G167" s="61"/>
      <c r="H167" s="61"/>
      <c r="I167" s="56"/>
      <c r="J167" s="57"/>
      <c r="K167" s="100" t="s">
        <v>228</v>
      </c>
      <c r="L167" s="96">
        <v>40</v>
      </c>
      <c r="M167" s="96">
        <v>22</v>
      </c>
      <c r="N167" s="59">
        <f t="shared" si="8"/>
        <v>55.000000000000007</v>
      </c>
      <c r="O167" s="122"/>
      <c r="P167" s="125"/>
    </row>
    <row r="168" spans="1:16" ht="51.75" thickBot="1">
      <c r="A168" s="117"/>
      <c r="B168" s="350"/>
      <c r="C168" s="130"/>
      <c r="D168" s="131"/>
      <c r="E168" s="132"/>
      <c r="F168" s="60"/>
      <c r="G168" s="61"/>
      <c r="H168" s="61"/>
      <c r="I168" s="56"/>
      <c r="J168" s="57"/>
      <c r="K168" s="100" t="s">
        <v>229</v>
      </c>
      <c r="L168" s="96">
        <v>18</v>
      </c>
      <c r="M168" s="345">
        <v>9.1999999999999993</v>
      </c>
      <c r="N168" s="204">
        <f t="shared" si="8"/>
        <v>51.111111111111107</v>
      </c>
      <c r="O168" s="122"/>
      <c r="P168" s="125"/>
    </row>
    <row r="169" spans="1:16" ht="16.5" thickBot="1">
      <c r="A169" s="118"/>
      <c r="B169" s="109"/>
      <c r="C169" s="133"/>
      <c r="D169" s="134"/>
      <c r="E169" s="135"/>
      <c r="F169" s="101"/>
      <c r="G169" s="102"/>
      <c r="H169" s="102"/>
      <c r="I169" s="102"/>
      <c r="J169" s="103"/>
      <c r="K169" s="142" t="s">
        <v>50</v>
      </c>
      <c r="L169" s="143"/>
      <c r="M169" s="144"/>
      <c r="N169" s="206">
        <f>(N148+N149+N150+N151+N152+N153+N154+N155+N156+N157+N158+N159+N160+N161+N162+N163+N164+N165+N166+N167+N168)/21</f>
        <v>98.753488540381596</v>
      </c>
      <c r="O169" s="123"/>
      <c r="P169" s="126"/>
    </row>
    <row r="170" spans="1:16" ht="64.5" thickBot="1">
      <c r="A170" s="116">
        <v>17</v>
      </c>
      <c r="B170" s="136" t="s">
        <v>230</v>
      </c>
      <c r="C170" s="49">
        <v>9</v>
      </c>
      <c r="D170" s="49">
        <v>9</v>
      </c>
      <c r="E170" s="49">
        <f>D170/C170*100</f>
        <v>100</v>
      </c>
      <c r="F170" s="37" t="s">
        <v>6</v>
      </c>
      <c r="G170" s="45">
        <f>G173</f>
        <v>2858.4</v>
      </c>
      <c r="H170" s="45">
        <f>H173</f>
        <v>3448.8</v>
      </c>
      <c r="I170" s="45">
        <f>H170/G170*100</f>
        <v>120.65491183879094</v>
      </c>
      <c r="J170" s="215">
        <f>E170/I170*100</f>
        <v>82.88100208768266</v>
      </c>
      <c r="K170" s="356" t="s">
        <v>231</v>
      </c>
      <c r="L170" s="357">
        <v>90</v>
      </c>
      <c r="M170" s="82">
        <v>88.9</v>
      </c>
      <c r="N170" s="46">
        <v>90.7</v>
      </c>
      <c r="O170" s="207">
        <f>N181*J170/100</f>
        <v>346.55084955699169</v>
      </c>
      <c r="P170" s="124" t="s">
        <v>232</v>
      </c>
    </row>
    <row r="171" spans="1:16" ht="52.5" thickBot="1">
      <c r="A171" s="117"/>
      <c r="B171" s="137"/>
      <c r="C171" s="127" t="s">
        <v>155</v>
      </c>
      <c r="D171" s="128"/>
      <c r="E171" s="129"/>
      <c r="F171" s="47" t="s">
        <v>53</v>
      </c>
      <c r="G171" s="85" t="s">
        <v>72</v>
      </c>
      <c r="H171" s="85"/>
      <c r="I171" s="45" t="e">
        <f>H171/G171*100</f>
        <v>#VALUE!</v>
      </c>
      <c r="J171" s="51" t="e">
        <f>E171/I171*100</f>
        <v>#VALUE!</v>
      </c>
      <c r="K171" s="100" t="s">
        <v>233</v>
      </c>
      <c r="L171" s="358">
        <v>5</v>
      </c>
      <c r="M171" s="82">
        <v>96.3</v>
      </c>
      <c r="N171" s="46">
        <f t="shared" ref="N171:N180" si="9">M171/L171*100</f>
        <v>1925.9999999999998</v>
      </c>
      <c r="O171" s="208"/>
      <c r="P171" s="125"/>
    </row>
    <row r="172" spans="1:16" ht="51.75" thickBot="1">
      <c r="A172" s="117"/>
      <c r="B172" s="137"/>
      <c r="C172" s="130"/>
      <c r="D172" s="131"/>
      <c r="E172" s="132"/>
      <c r="F172" s="47" t="s">
        <v>52</v>
      </c>
      <c r="G172" s="85" t="s">
        <v>72</v>
      </c>
      <c r="H172" s="85"/>
      <c r="I172" s="45" t="e">
        <f>H172/G172*100</f>
        <v>#VALUE!</v>
      </c>
      <c r="J172" s="51" t="e">
        <f>E172/I172*100</f>
        <v>#VALUE!</v>
      </c>
      <c r="K172" s="100" t="s">
        <v>234</v>
      </c>
      <c r="L172" s="359">
        <v>5</v>
      </c>
      <c r="M172" s="83">
        <v>99</v>
      </c>
      <c r="N172" s="46">
        <f t="shared" si="9"/>
        <v>1980</v>
      </c>
      <c r="O172" s="208"/>
      <c r="P172" s="125"/>
    </row>
    <row r="173" spans="1:16" ht="51">
      <c r="A173" s="117"/>
      <c r="B173" s="137"/>
      <c r="C173" s="130"/>
      <c r="D173" s="131"/>
      <c r="E173" s="132"/>
      <c r="F173" s="47" t="s">
        <v>54</v>
      </c>
      <c r="G173" s="85">
        <v>2858.4</v>
      </c>
      <c r="H173" s="85">
        <v>3448.8</v>
      </c>
      <c r="I173" s="45">
        <f>H173/G173*100</f>
        <v>120.65491183879094</v>
      </c>
      <c r="J173" s="360">
        <f>E170/I173*100</f>
        <v>82.88100208768266</v>
      </c>
      <c r="K173" s="361" t="s">
        <v>235</v>
      </c>
      <c r="L173" s="352">
        <v>100</v>
      </c>
      <c r="M173" s="352">
        <v>100</v>
      </c>
      <c r="N173" s="84">
        <f t="shared" si="9"/>
        <v>100</v>
      </c>
      <c r="O173" s="208"/>
      <c r="P173" s="125"/>
    </row>
    <row r="174" spans="1:16" ht="63.75">
      <c r="A174" s="117"/>
      <c r="B174" s="137"/>
      <c r="C174" s="130"/>
      <c r="D174" s="131"/>
      <c r="E174" s="132"/>
      <c r="F174" s="48" t="s">
        <v>55</v>
      </c>
      <c r="G174" s="85" t="s">
        <v>72</v>
      </c>
      <c r="H174" s="85" t="s">
        <v>72</v>
      </c>
      <c r="I174" s="45" t="e">
        <f>H174/G174*100</f>
        <v>#VALUE!</v>
      </c>
      <c r="J174" s="51" t="e">
        <f>E174/I174*100</f>
        <v>#VALUE!</v>
      </c>
      <c r="K174" s="362" t="s">
        <v>236</v>
      </c>
      <c r="L174" s="352">
        <v>100</v>
      </c>
      <c r="M174" s="352">
        <v>100</v>
      </c>
      <c r="N174" s="84">
        <f t="shared" si="9"/>
        <v>100</v>
      </c>
      <c r="O174" s="208"/>
      <c r="P174" s="125"/>
    </row>
    <row r="175" spans="1:16" ht="89.25">
      <c r="A175" s="117"/>
      <c r="B175" s="137"/>
      <c r="C175" s="130"/>
      <c r="D175" s="131"/>
      <c r="E175" s="132"/>
      <c r="F175" s="90"/>
      <c r="G175" s="91"/>
      <c r="H175" s="91"/>
      <c r="I175" s="92"/>
      <c r="J175" s="93"/>
      <c r="K175" s="362" t="s">
        <v>237</v>
      </c>
      <c r="L175" s="352">
        <v>0</v>
      </c>
      <c r="M175" s="352">
        <v>0</v>
      </c>
      <c r="N175" s="84">
        <v>0</v>
      </c>
      <c r="O175" s="208"/>
      <c r="P175" s="125"/>
    </row>
    <row r="176" spans="1:16" ht="51">
      <c r="A176" s="117"/>
      <c r="B176" s="137"/>
      <c r="C176" s="130"/>
      <c r="D176" s="131"/>
      <c r="E176" s="132"/>
      <c r="F176" s="90"/>
      <c r="G176" s="91"/>
      <c r="H176" s="91"/>
      <c r="I176" s="92"/>
      <c r="J176" s="93"/>
      <c r="K176" s="363" t="s">
        <v>238</v>
      </c>
      <c r="L176" s="352">
        <v>0.5</v>
      </c>
      <c r="M176" s="352">
        <v>0</v>
      </c>
      <c r="N176" s="84">
        <f t="shared" si="9"/>
        <v>0</v>
      </c>
      <c r="O176" s="208"/>
      <c r="P176" s="125"/>
    </row>
    <row r="177" spans="1:16" ht="77.25" thickBot="1">
      <c r="A177" s="117"/>
      <c r="B177" s="137"/>
      <c r="C177" s="130"/>
      <c r="D177" s="131"/>
      <c r="E177" s="132"/>
      <c r="F177" s="90"/>
      <c r="G177" s="91"/>
      <c r="H177" s="91"/>
      <c r="I177" s="92"/>
      <c r="J177" s="93"/>
      <c r="K177" s="363" t="s">
        <v>239</v>
      </c>
      <c r="L177" s="352">
        <v>1</v>
      </c>
      <c r="M177" s="352">
        <v>1</v>
      </c>
      <c r="N177" s="84">
        <f t="shared" si="9"/>
        <v>100</v>
      </c>
      <c r="O177" s="208"/>
      <c r="P177" s="125"/>
    </row>
    <row r="178" spans="1:16" ht="64.5" thickBot="1">
      <c r="A178" s="117"/>
      <c r="B178" s="137"/>
      <c r="C178" s="130"/>
      <c r="D178" s="131"/>
      <c r="E178" s="132"/>
      <c r="F178" s="90"/>
      <c r="G178" s="91"/>
      <c r="H178" s="91"/>
      <c r="I178" s="92"/>
      <c r="J178" s="93"/>
      <c r="K178" s="356" t="s">
        <v>240</v>
      </c>
      <c r="L178" s="364">
        <v>1</v>
      </c>
      <c r="M178" s="364">
        <v>1</v>
      </c>
      <c r="N178" s="84">
        <f t="shared" si="9"/>
        <v>100</v>
      </c>
      <c r="O178" s="208"/>
      <c r="P178" s="125"/>
    </row>
    <row r="179" spans="1:16" ht="16.5" thickBot="1">
      <c r="A179" s="117"/>
      <c r="B179" s="137"/>
      <c r="C179" s="130"/>
      <c r="D179" s="131"/>
      <c r="E179" s="132"/>
      <c r="F179" s="90"/>
      <c r="G179" s="91"/>
      <c r="H179" s="91"/>
      <c r="I179" s="92"/>
      <c r="J179" s="93"/>
      <c r="K179" s="356" t="s">
        <v>241</v>
      </c>
      <c r="L179" s="365">
        <v>95</v>
      </c>
      <c r="M179" s="365">
        <v>97.6</v>
      </c>
      <c r="N179" s="366">
        <f t="shared" si="9"/>
        <v>102.73684210526315</v>
      </c>
      <c r="O179" s="208"/>
      <c r="P179" s="125"/>
    </row>
    <row r="180" spans="1:16" ht="51.75" thickBot="1">
      <c r="A180" s="117"/>
      <c r="B180" s="137"/>
      <c r="C180" s="130"/>
      <c r="D180" s="131"/>
      <c r="E180" s="132"/>
      <c r="F180" s="90"/>
      <c r="G180" s="91"/>
      <c r="H180" s="91"/>
      <c r="I180" s="92"/>
      <c r="J180" s="93"/>
      <c r="K180" s="94" t="s">
        <v>242</v>
      </c>
      <c r="L180" s="365">
        <v>100</v>
      </c>
      <c r="M180" s="367">
        <v>100</v>
      </c>
      <c r="N180" s="84">
        <f t="shared" si="9"/>
        <v>100</v>
      </c>
      <c r="O180" s="208"/>
      <c r="P180" s="125"/>
    </row>
    <row r="181" spans="1:16" ht="16.5" thickBot="1">
      <c r="A181" s="118"/>
      <c r="B181" s="138"/>
      <c r="C181" s="133"/>
      <c r="D181" s="134"/>
      <c r="E181" s="135"/>
      <c r="F181" s="101"/>
      <c r="G181" s="102"/>
      <c r="H181" s="102"/>
      <c r="I181" s="102"/>
      <c r="J181" s="103"/>
      <c r="K181" s="142" t="s">
        <v>50</v>
      </c>
      <c r="L181" s="140"/>
      <c r="M181" s="141"/>
      <c r="N181" s="217">
        <f>(N170+N171+N172+N173+N174+N175+N176+N177+N178+N179+N180)/11</f>
        <v>418.13062200956938</v>
      </c>
      <c r="O181" s="209"/>
      <c r="P181" s="126"/>
    </row>
    <row r="182" spans="1:16" ht="26.25" thickBot="1">
      <c r="A182" s="116">
        <v>18</v>
      </c>
      <c r="B182" s="368" t="s">
        <v>243</v>
      </c>
      <c r="C182" s="49">
        <v>12</v>
      </c>
      <c r="D182" s="49">
        <v>9</v>
      </c>
      <c r="E182" s="49">
        <f>D182/C182*100</f>
        <v>75</v>
      </c>
      <c r="F182" s="37" t="s">
        <v>6</v>
      </c>
      <c r="G182" s="45">
        <f>G185</f>
        <v>168.3</v>
      </c>
      <c r="H182" s="45">
        <v>145.1</v>
      </c>
      <c r="I182" s="45">
        <f>H182/G182*100</f>
        <v>86.215092097445037</v>
      </c>
      <c r="J182" s="261">
        <f>E182/I182*100</f>
        <v>86.991729841488635</v>
      </c>
      <c r="K182" s="364" t="s">
        <v>244</v>
      </c>
      <c r="L182" s="369">
        <v>20</v>
      </c>
      <c r="M182" s="82">
        <v>48</v>
      </c>
      <c r="N182" s="46">
        <f>M182/L182*100</f>
        <v>240</v>
      </c>
      <c r="O182" s="207">
        <f>N187*J182/100</f>
        <v>247.86843556168162</v>
      </c>
      <c r="P182" s="124" t="s">
        <v>245</v>
      </c>
    </row>
    <row r="183" spans="1:16" ht="46.5" thickBot="1">
      <c r="A183" s="117"/>
      <c r="B183" s="293"/>
      <c r="C183" s="127" t="s">
        <v>155</v>
      </c>
      <c r="D183" s="327"/>
      <c r="E183" s="328"/>
      <c r="F183" s="47" t="s">
        <v>53</v>
      </c>
      <c r="G183" s="85" t="s">
        <v>72</v>
      </c>
      <c r="H183" s="85"/>
      <c r="I183" s="45" t="e">
        <f>H183/G183*100</f>
        <v>#VALUE!</v>
      </c>
      <c r="J183" s="51" t="e">
        <f>E183/I183*100</f>
        <v>#VALUE!</v>
      </c>
      <c r="K183" s="100" t="s">
        <v>246</v>
      </c>
      <c r="L183" s="358">
        <v>15</v>
      </c>
      <c r="M183" s="82">
        <v>48.3</v>
      </c>
      <c r="N183" s="46">
        <f>M183/L183*100</f>
        <v>322</v>
      </c>
      <c r="O183" s="208"/>
      <c r="P183" s="125"/>
    </row>
    <row r="184" spans="1:16" ht="45.75" thickBot="1">
      <c r="A184" s="117"/>
      <c r="B184" s="293"/>
      <c r="C184" s="329"/>
      <c r="D184" s="330"/>
      <c r="E184" s="331"/>
      <c r="F184" s="47" t="s">
        <v>52</v>
      </c>
      <c r="G184" s="85" t="s">
        <v>72</v>
      </c>
      <c r="H184" s="85"/>
      <c r="I184" s="45" t="e">
        <f>H184/G184*100</f>
        <v>#VALUE!</v>
      </c>
      <c r="J184" s="51" t="e">
        <f>E184/I184*100</f>
        <v>#VALUE!</v>
      </c>
      <c r="K184" s="100" t="s">
        <v>247</v>
      </c>
      <c r="L184" s="359">
        <v>25</v>
      </c>
      <c r="M184" s="83">
        <v>73.2</v>
      </c>
      <c r="N184" s="46">
        <f>M184/L184*100</f>
        <v>292.8</v>
      </c>
      <c r="O184" s="208"/>
      <c r="P184" s="125"/>
    </row>
    <row r="185" spans="1:16" ht="45">
      <c r="A185" s="117"/>
      <c r="B185" s="293"/>
      <c r="C185" s="329"/>
      <c r="D185" s="330"/>
      <c r="E185" s="331"/>
      <c r="F185" s="47" t="s">
        <v>54</v>
      </c>
      <c r="G185" s="85">
        <v>168.3</v>
      </c>
      <c r="H185" s="85">
        <v>145.1</v>
      </c>
      <c r="I185" s="45">
        <f>H185/G185*100</f>
        <v>86.215092097445037</v>
      </c>
      <c r="J185" s="360">
        <f>E182/I185*100</f>
        <v>86.991729841488635</v>
      </c>
      <c r="K185" s="361" t="s">
        <v>72</v>
      </c>
      <c r="L185" s="352" t="s">
        <v>72</v>
      </c>
      <c r="M185" s="352" t="s">
        <v>72</v>
      </c>
      <c r="N185" s="84" t="s">
        <v>72</v>
      </c>
      <c r="O185" s="208"/>
      <c r="P185" s="125"/>
    </row>
    <row r="186" spans="1:16" ht="49.5">
      <c r="A186" s="117"/>
      <c r="B186" s="293"/>
      <c r="C186" s="329"/>
      <c r="D186" s="330"/>
      <c r="E186" s="331"/>
      <c r="F186" s="48" t="s">
        <v>55</v>
      </c>
      <c r="G186" s="85" t="s">
        <v>72</v>
      </c>
      <c r="H186" s="85" t="s">
        <v>72</v>
      </c>
      <c r="I186" s="45" t="e">
        <f>H186/G186*100</f>
        <v>#VALUE!</v>
      </c>
      <c r="J186" s="51" t="e">
        <f>E186/I186*100</f>
        <v>#VALUE!</v>
      </c>
      <c r="K186" s="362" t="s">
        <v>72</v>
      </c>
      <c r="L186" s="352" t="s">
        <v>72</v>
      </c>
      <c r="M186" s="352" t="s">
        <v>72</v>
      </c>
      <c r="N186" s="84" t="s">
        <v>72</v>
      </c>
      <c r="O186" s="208"/>
      <c r="P186" s="125"/>
    </row>
    <row r="187" spans="1:16" ht="16.5" thickBot="1">
      <c r="A187" s="118"/>
      <c r="B187" s="370"/>
      <c r="C187" s="371"/>
      <c r="D187" s="372"/>
      <c r="E187" s="373"/>
      <c r="F187" s="101"/>
      <c r="G187" s="102"/>
      <c r="H187" s="102"/>
      <c r="I187" s="102"/>
      <c r="J187" s="103"/>
      <c r="K187" s="142" t="s">
        <v>50</v>
      </c>
      <c r="L187" s="140"/>
      <c r="M187" s="141"/>
      <c r="N187" s="217">
        <f>(N182+N183+N184)/3</f>
        <v>284.93333333333334</v>
      </c>
      <c r="O187" s="209"/>
      <c r="P187" s="126"/>
    </row>
    <row r="188" spans="1:16" ht="52.5" thickBot="1">
      <c r="A188" s="116">
        <v>19</v>
      </c>
      <c r="B188" s="119" t="s">
        <v>248</v>
      </c>
      <c r="C188" s="54">
        <v>4</v>
      </c>
      <c r="D188" s="54">
        <v>4</v>
      </c>
      <c r="E188" s="54">
        <f>D188/C188*100</f>
        <v>100</v>
      </c>
      <c r="F188" s="55" t="s">
        <v>6</v>
      </c>
      <c r="G188" s="56">
        <v>72</v>
      </c>
      <c r="H188" s="56">
        <v>0</v>
      </c>
      <c r="I188" s="56">
        <f>H188/G188*100</f>
        <v>0</v>
      </c>
      <c r="J188" s="57" t="e">
        <f>E188/I188*100</f>
        <v>#DIV/0!</v>
      </c>
      <c r="K188" s="277" t="s">
        <v>249</v>
      </c>
      <c r="L188" s="252">
        <v>3</v>
      </c>
      <c r="M188" s="58">
        <v>3</v>
      </c>
      <c r="N188" s="59">
        <f>M188/L188*100</f>
        <v>100</v>
      </c>
      <c r="O188" s="121" t="e">
        <f>N193*J188/100</f>
        <v>#DIV/0!</v>
      </c>
      <c r="P188" s="124" t="s">
        <v>250</v>
      </c>
    </row>
    <row r="189" spans="1:16" ht="103.5" thickBot="1">
      <c r="A189" s="117"/>
      <c r="B189" s="120"/>
      <c r="C189" s="127" t="s">
        <v>78</v>
      </c>
      <c r="D189" s="128"/>
      <c r="E189" s="129"/>
      <c r="F189" s="60" t="s">
        <v>53</v>
      </c>
      <c r="G189" s="61">
        <v>0</v>
      </c>
      <c r="H189" s="61">
        <v>0</v>
      </c>
      <c r="I189" s="56" t="e">
        <f>H189/G189*100</f>
        <v>#DIV/0!</v>
      </c>
      <c r="J189" s="57" t="e">
        <f>E189/I189*100</f>
        <v>#DIV/0!</v>
      </c>
      <c r="K189" s="277" t="s">
        <v>251</v>
      </c>
      <c r="L189" s="253">
        <v>100</v>
      </c>
      <c r="M189" s="58">
        <v>100</v>
      </c>
      <c r="N189" s="59">
        <f>M189/L189*100</f>
        <v>100</v>
      </c>
      <c r="O189" s="122"/>
      <c r="P189" s="125"/>
    </row>
    <row r="190" spans="1:16" ht="51.75">
      <c r="A190" s="117"/>
      <c r="B190" s="120"/>
      <c r="C190" s="130"/>
      <c r="D190" s="131"/>
      <c r="E190" s="132"/>
      <c r="F190" s="60" t="s">
        <v>52</v>
      </c>
      <c r="G190" s="61" t="s">
        <v>72</v>
      </c>
      <c r="H190" s="61" t="s">
        <v>72</v>
      </c>
      <c r="I190" s="56" t="e">
        <f>H190/G190*100</f>
        <v>#VALUE!</v>
      </c>
      <c r="J190" s="57" t="e">
        <f>E190/I190*100</f>
        <v>#VALUE!</v>
      </c>
      <c r="K190" s="277" t="s">
        <v>252</v>
      </c>
      <c r="L190" s="254">
        <v>20</v>
      </c>
      <c r="M190" s="62">
        <v>0</v>
      </c>
      <c r="N190" s="59">
        <f>M190/L190*100</f>
        <v>0</v>
      </c>
      <c r="O190" s="122"/>
      <c r="P190" s="125"/>
    </row>
    <row r="191" spans="1:16" ht="38.25">
      <c r="A191" s="117"/>
      <c r="B191" s="120"/>
      <c r="C191" s="130"/>
      <c r="D191" s="131"/>
      <c r="E191" s="132"/>
      <c r="F191" s="60" t="s">
        <v>54</v>
      </c>
      <c r="G191" s="61">
        <v>72</v>
      </c>
      <c r="H191" s="61">
        <v>0</v>
      </c>
      <c r="I191" s="56">
        <f>H191/G191*100</f>
        <v>0</v>
      </c>
      <c r="J191" s="57" t="e">
        <f>E191/I191*100</f>
        <v>#DIV/0!</v>
      </c>
      <c r="K191" s="278" t="s">
        <v>253</v>
      </c>
      <c r="L191" s="256">
        <v>100</v>
      </c>
      <c r="M191" s="256">
        <v>100</v>
      </c>
      <c r="N191" s="59">
        <f>M191/L191*100</f>
        <v>100</v>
      </c>
      <c r="O191" s="122"/>
      <c r="P191" s="125"/>
    </row>
    <row r="192" spans="1:16" ht="63.75">
      <c r="A192" s="117"/>
      <c r="B192" s="120"/>
      <c r="C192" s="130"/>
      <c r="D192" s="131"/>
      <c r="E192" s="132"/>
      <c r="F192" s="55" t="s">
        <v>55</v>
      </c>
      <c r="G192" s="61">
        <v>0</v>
      </c>
      <c r="H192" s="61">
        <v>0</v>
      </c>
      <c r="I192" s="56" t="e">
        <f>H192/G192*100</f>
        <v>#DIV/0!</v>
      </c>
      <c r="J192" s="57" t="e">
        <f>E192/I192*100</f>
        <v>#DIV/0!</v>
      </c>
      <c r="K192" s="272" t="s">
        <v>254</v>
      </c>
      <c r="L192" s="259">
        <v>5</v>
      </c>
      <c r="M192" s="256">
        <v>10</v>
      </c>
      <c r="N192" s="59">
        <f>M192/L192*100</f>
        <v>200</v>
      </c>
      <c r="O192" s="122"/>
      <c r="P192" s="125"/>
    </row>
    <row r="193" spans="1:16" ht="16.5" thickBot="1">
      <c r="A193" s="118"/>
      <c r="B193" s="109"/>
      <c r="C193" s="133"/>
      <c r="D193" s="134"/>
      <c r="E193" s="135"/>
      <c r="F193" s="63"/>
      <c r="G193" s="64"/>
      <c r="H193" s="64"/>
      <c r="I193" s="64"/>
      <c r="J193" s="65"/>
      <c r="K193" s="142" t="s">
        <v>50</v>
      </c>
      <c r="L193" s="143"/>
      <c r="M193" s="144"/>
      <c r="N193" s="46">
        <f>(N188+N189+N190+N191+N192)/5</f>
        <v>100</v>
      </c>
      <c r="O193" s="123"/>
      <c r="P193" s="126"/>
    </row>
    <row r="194" spans="1:16" ht="90" thickBot="1">
      <c r="A194" s="116">
        <v>20</v>
      </c>
      <c r="B194" s="119" t="s">
        <v>255</v>
      </c>
      <c r="C194" s="54">
        <v>3</v>
      </c>
      <c r="D194" s="54">
        <v>3</v>
      </c>
      <c r="E194" s="54">
        <f>D194/C194*100</f>
        <v>100</v>
      </c>
      <c r="F194" s="55" t="s">
        <v>6</v>
      </c>
      <c r="G194" s="56">
        <v>11.3</v>
      </c>
      <c r="H194" s="56">
        <v>0</v>
      </c>
      <c r="I194" s="56">
        <f>H194/G194*100</f>
        <v>0</v>
      </c>
      <c r="J194" s="57" t="e">
        <f>E194/I194*100</f>
        <v>#DIV/0!</v>
      </c>
      <c r="K194" s="290" t="s">
        <v>256</v>
      </c>
      <c r="L194" s="252">
        <v>100</v>
      </c>
      <c r="M194" s="58">
        <v>100.5</v>
      </c>
      <c r="N194" s="59">
        <f>M194/L194*100</f>
        <v>100.49999999999999</v>
      </c>
      <c r="O194" s="121" t="e">
        <f>N199*J194/100</f>
        <v>#DIV/0!</v>
      </c>
      <c r="P194" s="124" t="s">
        <v>257</v>
      </c>
    </row>
    <row r="195" spans="1:16" ht="102.75" thickBot="1">
      <c r="A195" s="117"/>
      <c r="B195" s="120"/>
      <c r="C195" s="127" t="s">
        <v>78</v>
      </c>
      <c r="D195" s="128"/>
      <c r="E195" s="129"/>
      <c r="F195" s="60" t="s">
        <v>53</v>
      </c>
      <c r="G195" s="61">
        <v>0</v>
      </c>
      <c r="H195" s="61">
        <v>0</v>
      </c>
      <c r="I195" s="56" t="e">
        <f>H195/G195*100</f>
        <v>#DIV/0!</v>
      </c>
      <c r="J195" s="57" t="e">
        <f>E195/I195*100</f>
        <v>#DIV/0!</v>
      </c>
      <c r="K195" s="290" t="s">
        <v>258</v>
      </c>
      <c r="L195" s="253">
        <v>100</v>
      </c>
      <c r="M195" s="58">
        <v>100</v>
      </c>
      <c r="N195" s="59">
        <f>M195/L195*100</f>
        <v>100</v>
      </c>
      <c r="O195" s="122"/>
      <c r="P195" s="125"/>
    </row>
    <row r="196" spans="1:16" ht="90" thickBot="1">
      <c r="A196" s="117"/>
      <c r="B196" s="120"/>
      <c r="C196" s="130"/>
      <c r="D196" s="131"/>
      <c r="E196" s="132"/>
      <c r="F196" s="60" t="s">
        <v>52</v>
      </c>
      <c r="G196" s="61" t="s">
        <v>72</v>
      </c>
      <c r="H196" s="61" t="s">
        <v>72</v>
      </c>
      <c r="I196" s="56" t="e">
        <f>H196/G196*100</f>
        <v>#VALUE!</v>
      </c>
      <c r="J196" s="57" t="e">
        <f>E196/I196*100</f>
        <v>#VALUE!</v>
      </c>
      <c r="K196" s="290" t="s">
        <v>259</v>
      </c>
      <c r="L196" s="254">
        <v>100</v>
      </c>
      <c r="M196" s="62">
        <v>106.7</v>
      </c>
      <c r="N196" s="59">
        <f>M196/L196*100</f>
        <v>106.69999999999999</v>
      </c>
      <c r="O196" s="122"/>
      <c r="P196" s="125"/>
    </row>
    <row r="197" spans="1:16" ht="39" thickBot="1">
      <c r="A197" s="117"/>
      <c r="B197" s="120"/>
      <c r="C197" s="130"/>
      <c r="D197" s="131"/>
      <c r="E197" s="132"/>
      <c r="F197" s="60" t="s">
        <v>54</v>
      </c>
      <c r="G197" s="61">
        <v>11.3</v>
      </c>
      <c r="H197" s="61">
        <v>0</v>
      </c>
      <c r="I197" s="56">
        <f>H197/G197*100</f>
        <v>0</v>
      </c>
      <c r="J197" s="57" t="e">
        <f>E197/I197*100</f>
        <v>#DIV/0!</v>
      </c>
      <c r="K197" s="290" t="s">
        <v>260</v>
      </c>
      <c r="L197" s="256">
        <v>100</v>
      </c>
      <c r="M197" s="256">
        <v>100</v>
      </c>
      <c r="N197" s="59">
        <f>M197/L197*100</f>
        <v>100</v>
      </c>
      <c r="O197" s="122"/>
      <c r="P197" s="125"/>
    </row>
    <row r="198" spans="1:16" ht="39" thickBot="1">
      <c r="A198" s="117"/>
      <c r="B198" s="120"/>
      <c r="C198" s="130"/>
      <c r="D198" s="131"/>
      <c r="E198" s="132"/>
      <c r="F198" s="55" t="s">
        <v>55</v>
      </c>
      <c r="G198" s="61">
        <v>0</v>
      </c>
      <c r="H198" s="61">
        <v>0</v>
      </c>
      <c r="I198" s="56" t="e">
        <f>H198/G198*100</f>
        <v>#DIV/0!</v>
      </c>
      <c r="J198" s="57" t="e">
        <f>E198/I198*100</f>
        <v>#DIV/0!</v>
      </c>
      <c r="K198" s="290" t="s">
        <v>261</v>
      </c>
      <c r="L198" s="259">
        <v>100</v>
      </c>
      <c r="M198" s="256">
        <v>118.3</v>
      </c>
      <c r="N198" s="59">
        <f>M198/L198*100</f>
        <v>118.30000000000001</v>
      </c>
      <c r="O198" s="122"/>
      <c r="P198" s="125"/>
    </row>
    <row r="199" spans="1:16" ht="16.5" thickBot="1">
      <c r="A199" s="118"/>
      <c r="B199" s="109"/>
      <c r="C199" s="133"/>
      <c r="D199" s="134"/>
      <c r="E199" s="135"/>
      <c r="F199" s="63"/>
      <c r="G199" s="64"/>
      <c r="H199" s="64"/>
      <c r="I199" s="64"/>
      <c r="J199" s="65"/>
      <c r="K199" s="142" t="s">
        <v>50</v>
      </c>
      <c r="L199" s="143"/>
      <c r="M199" s="144"/>
      <c r="N199" s="46">
        <f>N194+N195+N196+N197+N198</f>
        <v>525.5</v>
      </c>
      <c r="O199" s="123"/>
      <c r="P199" s="126"/>
    </row>
    <row r="200" spans="1:16" ht="48" thickBot="1">
      <c r="A200" s="116">
        <v>21</v>
      </c>
      <c r="B200" s="136" t="s">
        <v>262</v>
      </c>
      <c r="C200" s="49">
        <v>3</v>
      </c>
      <c r="D200" s="49">
        <v>3</v>
      </c>
      <c r="E200" s="49">
        <f>D200/C200*100</f>
        <v>100</v>
      </c>
      <c r="F200" s="37" t="s">
        <v>6</v>
      </c>
      <c r="G200" s="45">
        <v>25</v>
      </c>
      <c r="H200" s="45">
        <v>0</v>
      </c>
      <c r="I200" s="45">
        <f>H200/G200*100</f>
        <v>0</v>
      </c>
      <c r="J200" s="51" t="e">
        <f>E200/I200*100</f>
        <v>#DIV/0!</v>
      </c>
      <c r="K200" s="251" t="s">
        <v>263</v>
      </c>
      <c r="L200" s="252">
        <v>2</v>
      </c>
      <c r="M200" s="82">
        <v>2</v>
      </c>
      <c r="N200" s="46">
        <f>M200/L200*100</f>
        <v>100</v>
      </c>
      <c r="O200" s="121" t="e">
        <f>N205*J200/100</f>
        <v>#DIV/0!</v>
      </c>
      <c r="P200" s="124" t="s">
        <v>264</v>
      </c>
    </row>
    <row r="201" spans="1:16" ht="111" thickBot="1">
      <c r="A201" s="117"/>
      <c r="B201" s="137"/>
      <c r="C201" s="127" t="s">
        <v>78</v>
      </c>
      <c r="D201" s="128"/>
      <c r="E201" s="129"/>
      <c r="F201" s="47" t="s">
        <v>53</v>
      </c>
      <c r="G201" s="85">
        <v>0</v>
      </c>
      <c r="H201" s="85">
        <v>0</v>
      </c>
      <c r="I201" s="45" t="e">
        <f>H201/G201*100</f>
        <v>#DIV/0!</v>
      </c>
      <c r="J201" s="51" t="e">
        <f>E201/I201*100</f>
        <v>#DIV/0!</v>
      </c>
      <c r="K201" s="251" t="s">
        <v>265</v>
      </c>
      <c r="L201" s="253">
        <v>100</v>
      </c>
      <c r="M201" s="82">
        <v>100</v>
      </c>
      <c r="N201" s="46">
        <f>M201/L201*100</f>
        <v>100</v>
      </c>
      <c r="O201" s="122"/>
      <c r="P201" s="125"/>
    </row>
    <row r="202" spans="1:16" ht="79.5" thickBot="1">
      <c r="A202" s="117"/>
      <c r="B202" s="137"/>
      <c r="C202" s="130"/>
      <c r="D202" s="131"/>
      <c r="E202" s="132"/>
      <c r="F202" s="47" t="s">
        <v>52</v>
      </c>
      <c r="G202" s="85">
        <v>0</v>
      </c>
      <c r="H202" s="85">
        <v>0</v>
      </c>
      <c r="I202" s="45" t="e">
        <f>H202/G202*100</f>
        <v>#DIV/0!</v>
      </c>
      <c r="J202" s="51" t="e">
        <f>E202/I202*100</f>
        <v>#DIV/0!</v>
      </c>
      <c r="K202" s="251" t="s">
        <v>266</v>
      </c>
      <c r="L202" s="254">
        <v>1</v>
      </c>
      <c r="M202" s="111">
        <v>1</v>
      </c>
      <c r="N202" s="46">
        <f>M202/L202*100</f>
        <v>100</v>
      </c>
      <c r="O202" s="122"/>
      <c r="P202" s="125"/>
    </row>
    <row r="203" spans="1:16" ht="78.75">
      <c r="A203" s="117"/>
      <c r="B203" s="137"/>
      <c r="C203" s="130"/>
      <c r="D203" s="131"/>
      <c r="E203" s="132"/>
      <c r="F203" s="47" t="s">
        <v>54</v>
      </c>
      <c r="G203" s="85">
        <v>25</v>
      </c>
      <c r="H203" s="85">
        <v>0</v>
      </c>
      <c r="I203" s="45">
        <f>H203/G203*100</f>
        <v>0</v>
      </c>
      <c r="J203" s="51" t="e">
        <f>E203/I203*100</f>
        <v>#DIV/0!</v>
      </c>
      <c r="K203" s="255" t="s">
        <v>267</v>
      </c>
      <c r="L203" s="256">
        <v>1</v>
      </c>
      <c r="M203" s="256">
        <v>1</v>
      </c>
      <c r="N203" s="46">
        <f>M203/L203*100</f>
        <v>100</v>
      </c>
      <c r="O203" s="122"/>
      <c r="P203" s="125"/>
    </row>
    <row r="204" spans="1:16" ht="51">
      <c r="A204" s="117"/>
      <c r="B204" s="137"/>
      <c r="C204" s="130"/>
      <c r="D204" s="131"/>
      <c r="E204" s="132"/>
      <c r="F204" s="48" t="s">
        <v>55</v>
      </c>
      <c r="G204" s="85">
        <v>0</v>
      </c>
      <c r="H204" s="85">
        <v>0</v>
      </c>
      <c r="I204" s="45" t="e">
        <f>H204/G204*100</f>
        <v>#DIV/0!</v>
      </c>
      <c r="J204" s="51" t="e">
        <f>#REF!/I204*100</f>
        <v>#REF!</v>
      </c>
      <c r="K204" s="326" t="s">
        <v>268</v>
      </c>
      <c r="L204" s="259">
        <v>100</v>
      </c>
      <c r="M204" s="256">
        <v>100</v>
      </c>
      <c r="N204" s="46">
        <f>M204/L204*100</f>
        <v>100</v>
      </c>
      <c r="O204" s="122"/>
      <c r="P204" s="125"/>
    </row>
    <row r="205" spans="1:16" ht="16.5" thickBot="1">
      <c r="A205" s="118"/>
      <c r="B205" s="138"/>
      <c r="C205" s="133"/>
      <c r="D205" s="134"/>
      <c r="E205" s="135"/>
      <c r="F205" s="63"/>
      <c r="G205" s="64"/>
      <c r="H205" s="64"/>
      <c r="I205" s="64"/>
      <c r="J205" s="65"/>
      <c r="K205" s="139" t="s">
        <v>50</v>
      </c>
      <c r="L205" s="140"/>
      <c r="M205" s="141"/>
      <c r="N205" s="46">
        <f>(N200+N201+N202+N203)/4</f>
        <v>100</v>
      </c>
      <c r="O205" s="123"/>
      <c r="P205" s="126"/>
    </row>
    <row r="206" spans="1:16" ht="64.5" thickBot="1">
      <c r="A206" s="116">
        <v>22</v>
      </c>
      <c r="B206" s="119" t="s">
        <v>269</v>
      </c>
      <c r="C206" s="54">
        <v>3</v>
      </c>
      <c r="D206" s="54">
        <v>3</v>
      </c>
      <c r="E206" s="54">
        <f>D206/C206*100</f>
        <v>100</v>
      </c>
      <c r="F206" s="55" t="s">
        <v>6</v>
      </c>
      <c r="G206" s="56">
        <v>100</v>
      </c>
      <c r="H206" s="56">
        <v>0</v>
      </c>
      <c r="I206" s="56">
        <f>H206/G206*100</f>
        <v>0</v>
      </c>
      <c r="J206" s="57" t="e">
        <f>E206/I206*100</f>
        <v>#DIV/0!</v>
      </c>
      <c r="K206" s="272" t="s">
        <v>270</v>
      </c>
      <c r="L206" s="252" t="s">
        <v>72</v>
      </c>
      <c r="M206" s="58" t="s">
        <v>72</v>
      </c>
      <c r="N206" s="59"/>
      <c r="O206" s="121" t="e">
        <f>N214*J206/100</f>
        <v>#DIV/0!</v>
      </c>
      <c r="P206" s="124" t="s">
        <v>125</v>
      </c>
    </row>
    <row r="207" spans="1:16" ht="36" thickBot="1">
      <c r="A207" s="117"/>
      <c r="B207" s="120"/>
      <c r="C207" s="127" t="s">
        <v>271</v>
      </c>
      <c r="D207" s="128"/>
      <c r="E207" s="129"/>
      <c r="F207" s="60" t="s">
        <v>53</v>
      </c>
      <c r="G207" s="61">
        <v>0</v>
      </c>
      <c r="H207" s="61">
        <v>0</v>
      </c>
      <c r="I207" s="56" t="e">
        <f>H207/G207*100</f>
        <v>#DIV/0!</v>
      </c>
      <c r="J207" s="57" t="e">
        <f>E207/I207*100</f>
        <v>#DIV/0!</v>
      </c>
      <c r="K207" s="374" t="s">
        <v>272</v>
      </c>
      <c r="L207" s="253">
        <v>36.299999999999997</v>
      </c>
      <c r="M207" s="58">
        <v>36.299999999999997</v>
      </c>
      <c r="N207" s="59">
        <f t="shared" ref="N207:N213" si="10">M207/L207*100</f>
        <v>100</v>
      </c>
      <c r="O207" s="122"/>
      <c r="P207" s="125"/>
    </row>
    <row r="208" spans="1:16" ht="30">
      <c r="A208" s="117"/>
      <c r="B208" s="120"/>
      <c r="C208" s="130"/>
      <c r="D208" s="131"/>
      <c r="E208" s="132"/>
      <c r="F208" s="60" t="s">
        <v>52</v>
      </c>
      <c r="G208" s="61" t="s">
        <v>72</v>
      </c>
      <c r="H208" s="61" t="s">
        <v>72</v>
      </c>
      <c r="I208" s="56" t="e">
        <f>H208/G208*100</f>
        <v>#VALUE!</v>
      </c>
      <c r="J208" s="57" t="e">
        <f>E208/I208*100</f>
        <v>#VALUE!</v>
      </c>
      <c r="K208" s="277" t="s">
        <v>273</v>
      </c>
      <c r="L208" s="254">
        <v>100</v>
      </c>
      <c r="M208" s="62">
        <v>100</v>
      </c>
      <c r="N208" s="59">
        <f t="shared" si="10"/>
        <v>100</v>
      </c>
      <c r="O208" s="122"/>
      <c r="P208" s="125"/>
    </row>
    <row r="209" spans="1:16" ht="24.75">
      <c r="A209" s="117"/>
      <c r="B209" s="120"/>
      <c r="C209" s="130"/>
      <c r="D209" s="131"/>
      <c r="E209" s="132"/>
      <c r="F209" s="60" t="s">
        <v>54</v>
      </c>
      <c r="G209" s="61">
        <v>100</v>
      </c>
      <c r="H209" s="61">
        <v>0</v>
      </c>
      <c r="I209" s="56">
        <f>H209/G209*100</f>
        <v>0</v>
      </c>
      <c r="J209" s="57" t="e">
        <f>E209/I209*100</f>
        <v>#DIV/0!</v>
      </c>
      <c r="K209" s="278" t="s">
        <v>274</v>
      </c>
      <c r="L209" s="256">
        <v>17</v>
      </c>
      <c r="M209" s="256">
        <v>17</v>
      </c>
      <c r="N209" s="59">
        <f t="shared" si="10"/>
        <v>100</v>
      </c>
      <c r="O209" s="122"/>
      <c r="P209" s="125"/>
    </row>
    <row r="210" spans="1:16" ht="89.25">
      <c r="A210" s="117"/>
      <c r="B210" s="120"/>
      <c r="C210" s="130"/>
      <c r="D210" s="131"/>
      <c r="E210" s="132"/>
      <c r="F210" s="55" t="s">
        <v>55</v>
      </c>
      <c r="G210" s="61">
        <v>0</v>
      </c>
      <c r="H210" s="61">
        <v>0</v>
      </c>
      <c r="I210" s="56" t="e">
        <f>H210/G210*100</f>
        <v>#DIV/0!</v>
      </c>
      <c r="J210" s="57" t="e">
        <f>E213/I210*100</f>
        <v>#DIV/0!</v>
      </c>
      <c r="K210" s="375" t="s">
        <v>275</v>
      </c>
      <c r="L210" s="259"/>
      <c r="M210" s="256"/>
      <c r="N210" s="59"/>
      <c r="O210" s="122"/>
      <c r="P210" s="125"/>
    </row>
    <row r="211" spans="1:16" ht="15">
      <c r="A211" s="117"/>
      <c r="B211" s="120"/>
      <c r="C211" s="130"/>
      <c r="D211" s="131"/>
      <c r="E211" s="132"/>
      <c r="F211" s="60"/>
      <c r="G211" s="61"/>
      <c r="H211" s="61"/>
      <c r="I211" s="56"/>
      <c r="J211" s="57"/>
      <c r="K211" s="376" t="s">
        <v>276</v>
      </c>
      <c r="L211" s="259">
        <v>1</v>
      </c>
      <c r="M211" s="256">
        <v>1</v>
      </c>
      <c r="N211" s="59">
        <f t="shared" si="10"/>
        <v>100</v>
      </c>
      <c r="O211" s="122"/>
      <c r="P211" s="125"/>
    </row>
    <row r="212" spans="1:16" ht="15">
      <c r="A212" s="117"/>
      <c r="B212" s="120"/>
      <c r="C212" s="130"/>
      <c r="D212" s="131"/>
      <c r="E212" s="132"/>
      <c r="F212" s="60"/>
      <c r="G212" s="61"/>
      <c r="H212" s="61"/>
      <c r="I212" s="56"/>
      <c r="J212" s="57"/>
      <c r="K212" s="376" t="s">
        <v>277</v>
      </c>
      <c r="L212" s="259">
        <v>47.7</v>
      </c>
      <c r="M212" s="256">
        <v>47.7</v>
      </c>
      <c r="N212" s="59">
        <f t="shared" si="10"/>
        <v>100</v>
      </c>
      <c r="O212" s="122"/>
      <c r="P212" s="125"/>
    </row>
    <row r="213" spans="1:16" ht="15">
      <c r="A213" s="117"/>
      <c r="B213" s="120"/>
      <c r="C213" s="130"/>
      <c r="D213" s="131"/>
      <c r="E213" s="132"/>
      <c r="F213" s="299"/>
      <c r="G213" s="299"/>
      <c r="H213" s="299"/>
      <c r="I213" s="299"/>
      <c r="J213" s="299"/>
      <c r="K213" s="224" t="s">
        <v>278</v>
      </c>
      <c r="L213" s="259">
        <v>1</v>
      </c>
      <c r="M213" s="256">
        <v>1</v>
      </c>
      <c r="N213" s="59">
        <f t="shared" si="10"/>
        <v>100</v>
      </c>
      <c r="O213" s="122"/>
      <c r="P213" s="125"/>
    </row>
    <row r="214" spans="1:16" ht="16.5" thickBot="1">
      <c r="A214" s="118"/>
      <c r="B214" s="109"/>
      <c r="C214" s="133"/>
      <c r="D214" s="134"/>
      <c r="E214" s="135"/>
      <c r="F214" s="63"/>
      <c r="G214" s="64"/>
      <c r="H214" s="64"/>
      <c r="I214" s="64"/>
      <c r="J214" s="65"/>
      <c r="K214" s="142" t="s">
        <v>50</v>
      </c>
      <c r="L214" s="143"/>
      <c r="M214" s="144"/>
      <c r="N214" s="46">
        <f>(N207+N208+N209+N211+N212+N213)/6</f>
        <v>100</v>
      </c>
      <c r="O214" s="123"/>
      <c r="P214" s="126"/>
    </row>
    <row r="215" spans="1:16" ht="26.25" thickBot="1">
      <c r="A215" s="116">
        <v>23</v>
      </c>
      <c r="B215" s="119" t="s">
        <v>279</v>
      </c>
      <c r="C215" s="54">
        <v>21</v>
      </c>
      <c r="D215" s="54">
        <v>13</v>
      </c>
      <c r="E215" s="219">
        <f>D215/C215*100</f>
        <v>61.904761904761905</v>
      </c>
      <c r="F215" s="55" t="s">
        <v>6</v>
      </c>
      <c r="G215" s="56">
        <f>SUM(G216:G219)</f>
        <v>854460</v>
      </c>
      <c r="H215" s="56">
        <v>0</v>
      </c>
      <c r="I215" s="56">
        <f>H215/G215*100</f>
        <v>0</v>
      </c>
      <c r="J215" s="57" t="e">
        <f>E215/I215*100</f>
        <v>#DIV/0!</v>
      </c>
      <c r="K215" s="377" t="s">
        <v>280</v>
      </c>
      <c r="L215" s="269">
        <v>100034</v>
      </c>
      <c r="M215" s="378">
        <v>440307</v>
      </c>
      <c r="N215" s="204">
        <f t="shared" ref="N215:N235" si="11">M215/L215*100</f>
        <v>440.15734650218928</v>
      </c>
      <c r="O215" s="121" t="e">
        <f>N236*J215/100</f>
        <v>#DIV/0!</v>
      </c>
      <c r="P215" s="124" t="s">
        <v>281</v>
      </c>
    </row>
    <row r="216" spans="1:16" ht="36" thickBot="1">
      <c r="A216" s="117"/>
      <c r="B216" s="120"/>
      <c r="C216" s="127" t="s">
        <v>282</v>
      </c>
      <c r="D216" s="128"/>
      <c r="E216" s="129"/>
      <c r="F216" s="60" t="s">
        <v>53</v>
      </c>
      <c r="G216" s="61">
        <v>0</v>
      </c>
      <c r="H216" s="61">
        <v>0</v>
      </c>
      <c r="I216" s="56" t="e">
        <f>H216/G216*100</f>
        <v>#DIV/0!</v>
      </c>
      <c r="J216" s="57" t="e">
        <f>E216/I216*100</f>
        <v>#DIV/0!</v>
      </c>
      <c r="K216" s="379" t="s">
        <v>283</v>
      </c>
      <c r="L216" s="380">
        <v>163554</v>
      </c>
      <c r="M216" s="381">
        <v>163735</v>
      </c>
      <c r="N216" s="220">
        <f t="shared" si="11"/>
        <v>100.11066681340719</v>
      </c>
      <c r="O216" s="122"/>
      <c r="P216" s="125"/>
    </row>
    <row r="217" spans="1:16" ht="30.75" thickBot="1">
      <c r="A217" s="117"/>
      <c r="B217" s="120"/>
      <c r="C217" s="130"/>
      <c r="D217" s="131"/>
      <c r="E217" s="132"/>
      <c r="F217" s="60" t="s">
        <v>52</v>
      </c>
      <c r="G217" s="61">
        <v>6720</v>
      </c>
      <c r="H217" s="61">
        <v>0</v>
      </c>
      <c r="I217" s="56">
        <f>H217/G217*100</f>
        <v>0</v>
      </c>
      <c r="J217" s="57" t="e">
        <f>E217/I217*100</f>
        <v>#DIV/0!</v>
      </c>
      <c r="K217" s="382" t="s">
        <v>284</v>
      </c>
      <c r="L217" s="383">
        <v>3061</v>
      </c>
      <c r="M217" s="381">
        <v>3061</v>
      </c>
      <c r="N217" s="59">
        <f t="shared" si="11"/>
        <v>100</v>
      </c>
      <c r="O217" s="122"/>
      <c r="P217" s="125"/>
    </row>
    <row r="218" spans="1:16" ht="26.25" thickBot="1">
      <c r="A218" s="117"/>
      <c r="B218" s="120"/>
      <c r="C218" s="130"/>
      <c r="D218" s="131"/>
      <c r="E218" s="132"/>
      <c r="F218" s="60" t="s">
        <v>54</v>
      </c>
      <c r="G218" s="61"/>
      <c r="H218" s="61" t="s">
        <v>72</v>
      </c>
      <c r="I218" s="56" t="e">
        <f>H218/G218*100</f>
        <v>#VALUE!</v>
      </c>
      <c r="J218" s="57" t="e">
        <f>E219/I218*100</f>
        <v>#VALUE!</v>
      </c>
      <c r="K218" s="382" t="s">
        <v>285</v>
      </c>
      <c r="L218" s="383">
        <v>99.9</v>
      </c>
      <c r="M218" s="381">
        <v>100</v>
      </c>
      <c r="N218" s="204">
        <f t="shared" si="11"/>
        <v>100.10010010010009</v>
      </c>
      <c r="O218" s="122"/>
      <c r="P218" s="125"/>
    </row>
    <row r="219" spans="1:16" ht="63.75">
      <c r="A219" s="117"/>
      <c r="B219" s="120"/>
      <c r="C219" s="130"/>
      <c r="D219" s="131"/>
      <c r="E219" s="132"/>
      <c r="F219" s="55" t="s">
        <v>55</v>
      </c>
      <c r="G219" s="61">
        <v>847740</v>
      </c>
      <c r="H219" s="61" t="s">
        <v>72</v>
      </c>
      <c r="I219" s="56" t="e">
        <f>H219/G219*100</f>
        <v>#VALUE!</v>
      </c>
      <c r="J219" s="57" t="e">
        <f>E220/I219*100</f>
        <v>#VALUE!</v>
      </c>
      <c r="K219" s="384" t="s">
        <v>286</v>
      </c>
      <c r="L219" s="385">
        <v>453092</v>
      </c>
      <c r="M219" s="386">
        <v>432960</v>
      </c>
      <c r="N219" s="204">
        <f>M219/L219*100</f>
        <v>95.556752271061953</v>
      </c>
      <c r="O219" s="122"/>
      <c r="P219" s="125"/>
    </row>
    <row r="220" spans="1:16" ht="26.25" thickBot="1">
      <c r="A220" s="117"/>
      <c r="B220" s="120"/>
      <c r="C220" s="130"/>
      <c r="D220" s="131"/>
      <c r="E220" s="132"/>
      <c r="F220" s="299"/>
      <c r="G220" s="299"/>
      <c r="H220" s="299"/>
      <c r="I220" s="299"/>
      <c r="J220" s="299"/>
      <c r="K220" s="387" t="s">
        <v>287</v>
      </c>
      <c r="L220" s="385">
        <v>28318</v>
      </c>
      <c r="M220" s="386">
        <v>27060</v>
      </c>
      <c r="N220" s="204">
        <f>M220/L220*100</f>
        <v>95.557595875414933</v>
      </c>
      <c r="O220" s="122"/>
      <c r="P220" s="125"/>
    </row>
    <row r="221" spans="1:16" ht="63.75">
      <c r="A221" s="117"/>
      <c r="B221" s="104"/>
      <c r="C221" s="130"/>
      <c r="D221" s="131"/>
      <c r="E221" s="132"/>
      <c r="F221" s="112"/>
      <c r="G221" s="113"/>
      <c r="H221" s="113"/>
      <c r="I221" s="114"/>
      <c r="J221" s="115"/>
      <c r="K221" s="384" t="s">
        <v>286</v>
      </c>
      <c r="L221" s="385">
        <v>453092</v>
      </c>
      <c r="M221" s="386"/>
      <c r="N221" s="59">
        <f t="shared" si="11"/>
        <v>0</v>
      </c>
      <c r="O221" s="122"/>
      <c r="P221" s="125"/>
    </row>
    <row r="222" spans="1:16" ht="26.25" thickBot="1">
      <c r="A222" s="117"/>
      <c r="B222" s="104"/>
      <c r="C222" s="130"/>
      <c r="D222" s="131"/>
      <c r="E222" s="132"/>
      <c r="F222" s="112"/>
      <c r="G222" s="113"/>
      <c r="H222" s="113"/>
      <c r="I222" s="114"/>
      <c r="J222" s="115"/>
      <c r="K222" s="387" t="s">
        <v>287</v>
      </c>
      <c r="L222" s="385">
        <v>28318</v>
      </c>
      <c r="M222" s="386">
        <v>27060</v>
      </c>
      <c r="N222" s="204">
        <f t="shared" si="11"/>
        <v>95.557595875414933</v>
      </c>
      <c r="O222" s="122"/>
      <c r="P222" s="125"/>
    </row>
    <row r="223" spans="1:16" ht="39" thickBot="1">
      <c r="A223" s="117"/>
      <c r="B223" s="104"/>
      <c r="C223" s="130"/>
      <c r="D223" s="131"/>
      <c r="E223" s="132"/>
      <c r="F223" s="112"/>
      <c r="G223" s="113"/>
      <c r="H223" s="113"/>
      <c r="I223" s="114"/>
      <c r="J223" s="115"/>
      <c r="K223" s="387" t="s">
        <v>288</v>
      </c>
      <c r="L223" s="385">
        <v>22179</v>
      </c>
      <c r="M223" s="386">
        <v>62488</v>
      </c>
      <c r="N223" s="220">
        <f t="shared" si="11"/>
        <v>281.74399206456559</v>
      </c>
      <c r="O223" s="122"/>
      <c r="P223" s="125"/>
    </row>
    <row r="224" spans="1:16" ht="51.75" thickBot="1">
      <c r="A224" s="117"/>
      <c r="B224" s="104"/>
      <c r="C224" s="130"/>
      <c r="D224" s="131"/>
      <c r="E224" s="132"/>
      <c r="F224" s="112"/>
      <c r="G224" s="113"/>
      <c r="H224" s="113"/>
      <c r="I224" s="114"/>
      <c r="J224" s="115"/>
      <c r="K224" s="387" t="s">
        <v>289</v>
      </c>
      <c r="L224" s="385">
        <v>27</v>
      </c>
      <c r="M224" s="386">
        <v>27</v>
      </c>
      <c r="N224" s="59">
        <f t="shared" si="11"/>
        <v>100</v>
      </c>
      <c r="O224" s="122"/>
      <c r="P224" s="125"/>
    </row>
    <row r="225" spans="1:16" ht="26.25" thickBot="1">
      <c r="A225" s="117"/>
      <c r="B225" s="104"/>
      <c r="C225" s="130"/>
      <c r="D225" s="131"/>
      <c r="E225" s="132"/>
      <c r="F225" s="112"/>
      <c r="G225" s="113"/>
      <c r="H225" s="113"/>
      <c r="I225" s="114"/>
      <c r="J225" s="115"/>
      <c r="K225" s="388" t="s">
        <v>290</v>
      </c>
      <c r="L225" s="385">
        <v>0</v>
      </c>
      <c r="M225" s="386">
        <v>0</v>
      </c>
      <c r="N225" s="59"/>
      <c r="O225" s="122"/>
      <c r="P225" s="125"/>
    </row>
    <row r="226" spans="1:16" ht="15.75" thickBot="1">
      <c r="A226" s="117"/>
      <c r="B226" s="104"/>
      <c r="C226" s="130"/>
      <c r="D226" s="131"/>
      <c r="E226" s="132"/>
      <c r="F226" s="112"/>
      <c r="G226" s="113"/>
      <c r="H226" s="113"/>
      <c r="I226" s="114"/>
      <c r="J226" s="115"/>
      <c r="K226" s="389" t="s">
        <v>291</v>
      </c>
      <c r="L226" s="385">
        <v>8.6999999999999993</v>
      </c>
      <c r="M226" s="386">
        <v>6.9</v>
      </c>
      <c r="N226" s="204">
        <f t="shared" si="11"/>
        <v>79.310344827586221</v>
      </c>
      <c r="O226" s="122"/>
      <c r="P226" s="125"/>
    </row>
    <row r="227" spans="1:16" ht="15.75" thickBot="1">
      <c r="A227" s="117"/>
      <c r="B227" s="104"/>
      <c r="C227" s="130"/>
      <c r="D227" s="131"/>
      <c r="E227" s="132"/>
      <c r="F227" s="112"/>
      <c r="G227" s="113"/>
      <c r="H227" s="113"/>
      <c r="I227" s="114"/>
      <c r="J227" s="115"/>
      <c r="K227" s="389" t="s">
        <v>292</v>
      </c>
      <c r="L227" s="385">
        <v>19.3</v>
      </c>
      <c r="M227" s="386">
        <v>18.600000000000001</v>
      </c>
      <c r="N227" s="204">
        <f>L227/M227*100</f>
        <v>103.76344086021506</v>
      </c>
      <c r="O227" s="122"/>
      <c r="P227" s="125"/>
    </row>
    <row r="228" spans="1:16" ht="26.25" thickBot="1">
      <c r="A228" s="117"/>
      <c r="B228" s="104"/>
      <c r="C228" s="130"/>
      <c r="D228" s="131"/>
      <c r="E228" s="132"/>
      <c r="F228" s="112"/>
      <c r="G228" s="113"/>
      <c r="H228" s="113"/>
      <c r="I228" s="114"/>
      <c r="J228" s="115"/>
      <c r="K228" s="389" t="s">
        <v>293</v>
      </c>
      <c r="L228" s="385">
        <v>72</v>
      </c>
      <c r="M228" s="386">
        <v>73</v>
      </c>
      <c r="N228" s="204">
        <f t="shared" si="11"/>
        <v>101.38888888888889</v>
      </c>
      <c r="O228" s="122"/>
      <c r="P228" s="125"/>
    </row>
    <row r="229" spans="1:16" ht="39" thickBot="1">
      <c r="A229" s="117"/>
      <c r="B229" s="104"/>
      <c r="C229" s="130"/>
      <c r="D229" s="131"/>
      <c r="E229" s="132"/>
      <c r="F229" s="112"/>
      <c r="G229" s="113"/>
      <c r="H229" s="113"/>
      <c r="I229" s="114"/>
      <c r="J229" s="115"/>
      <c r="K229" s="390" t="s">
        <v>294</v>
      </c>
      <c r="L229" s="385">
        <v>1</v>
      </c>
      <c r="M229" s="386">
        <v>0.9</v>
      </c>
      <c r="N229" s="59">
        <f t="shared" si="11"/>
        <v>90</v>
      </c>
      <c r="O229" s="122"/>
      <c r="P229" s="125"/>
    </row>
    <row r="230" spans="1:16" ht="39" thickBot="1">
      <c r="A230" s="117"/>
      <c r="B230" s="104"/>
      <c r="C230" s="130"/>
      <c r="D230" s="131"/>
      <c r="E230" s="132"/>
      <c r="F230" s="112"/>
      <c r="G230" s="113"/>
      <c r="H230" s="113"/>
      <c r="I230" s="114"/>
      <c r="J230" s="115"/>
      <c r="K230" s="387" t="s">
        <v>295</v>
      </c>
      <c r="L230" s="385">
        <v>0.8</v>
      </c>
      <c r="M230" s="386">
        <v>0.9</v>
      </c>
      <c r="N230" s="59">
        <f t="shared" si="11"/>
        <v>112.5</v>
      </c>
      <c r="O230" s="122"/>
      <c r="P230" s="125"/>
    </row>
    <row r="231" spans="1:16" ht="64.5" thickBot="1">
      <c r="A231" s="117"/>
      <c r="B231" s="104"/>
      <c r="C231" s="130"/>
      <c r="D231" s="131"/>
      <c r="E231" s="132"/>
      <c r="F231" s="112"/>
      <c r="G231" s="113"/>
      <c r="H231" s="113"/>
      <c r="I231" s="114"/>
      <c r="J231" s="115"/>
      <c r="K231" s="387" t="s">
        <v>296</v>
      </c>
      <c r="L231" s="385">
        <v>85</v>
      </c>
      <c r="M231" s="386">
        <v>501</v>
      </c>
      <c r="N231" s="204">
        <f t="shared" si="11"/>
        <v>589.41176470588243</v>
      </c>
      <c r="O231" s="122"/>
      <c r="P231" s="125"/>
    </row>
    <row r="232" spans="1:16" ht="15.75" thickBot="1">
      <c r="A232" s="117"/>
      <c r="B232" s="104"/>
      <c r="C232" s="130"/>
      <c r="D232" s="131"/>
      <c r="E232" s="132"/>
      <c r="F232" s="112"/>
      <c r="G232" s="113"/>
      <c r="H232" s="113"/>
      <c r="I232" s="114"/>
      <c r="J232" s="115"/>
      <c r="K232" s="389" t="s">
        <v>297</v>
      </c>
      <c r="L232" s="385">
        <v>0</v>
      </c>
      <c r="M232" s="386">
        <v>0</v>
      </c>
      <c r="N232" s="59">
        <v>0</v>
      </c>
      <c r="O232" s="122"/>
      <c r="P232" s="125"/>
    </row>
    <row r="233" spans="1:16" ht="63.75">
      <c r="A233" s="117"/>
      <c r="B233" s="104"/>
      <c r="C233" s="130"/>
      <c r="D233" s="131"/>
      <c r="E233" s="132"/>
      <c r="F233" s="112"/>
      <c r="G233" s="113"/>
      <c r="H233" s="113"/>
      <c r="I233" s="114"/>
      <c r="J233" s="115"/>
      <c r="K233" s="379" t="s">
        <v>298</v>
      </c>
      <c r="L233" s="385">
        <v>86</v>
      </c>
      <c r="M233" s="386">
        <v>87</v>
      </c>
      <c r="N233" s="204">
        <f t="shared" si="11"/>
        <v>101.16279069767442</v>
      </c>
      <c r="O233" s="122"/>
      <c r="P233" s="125"/>
    </row>
    <row r="234" spans="1:16" ht="15.75" thickBot="1">
      <c r="A234" s="117"/>
      <c r="B234" s="104"/>
      <c r="C234" s="130"/>
      <c r="D234" s="131"/>
      <c r="E234" s="132"/>
      <c r="F234" s="112"/>
      <c r="G234" s="113"/>
      <c r="H234" s="113"/>
      <c r="I234" s="114"/>
      <c r="J234" s="115"/>
      <c r="K234" s="389" t="s">
        <v>299</v>
      </c>
      <c r="L234" s="385">
        <v>27.3</v>
      </c>
      <c r="M234" s="386">
        <v>27.3</v>
      </c>
      <c r="N234" s="59">
        <f t="shared" si="11"/>
        <v>100</v>
      </c>
      <c r="O234" s="122"/>
      <c r="P234" s="125"/>
    </row>
    <row r="235" spans="1:16" ht="25.5">
      <c r="A235" s="117"/>
      <c r="B235" s="104"/>
      <c r="C235" s="130"/>
      <c r="D235" s="131"/>
      <c r="E235" s="132"/>
      <c r="F235" s="112"/>
      <c r="G235" s="113"/>
      <c r="H235" s="113"/>
      <c r="I235" s="114"/>
      <c r="J235" s="115"/>
      <c r="K235" s="391" t="s">
        <v>300</v>
      </c>
      <c r="L235" s="385">
        <v>81.099999999999994</v>
      </c>
      <c r="M235" s="386">
        <v>81.099999999999994</v>
      </c>
      <c r="N235" s="59">
        <f t="shared" si="11"/>
        <v>100</v>
      </c>
      <c r="O235" s="122"/>
      <c r="P235" s="125"/>
    </row>
    <row r="236" spans="1:16" ht="16.5" thickBot="1">
      <c r="A236" s="118"/>
      <c r="B236" s="109"/>
      <c r="C236" s="133"/>
      <c r="D236" s="134"/>
      <c r="E236" s="135"/>
      <c r="F236" s="63"/>
      <c r="G236" s="64"/>
      <c r="H236" s="64"/>
      <c r="I236" s="64"/>
      <c r="J236" s="65"/>
      <c r="K236" s="142" t="s">
        <v>50</v>
      </c>
      <c r="L236" s="143"/>
      <c r="M236" s="144"/>
      <c r="N236" s="205">
        <f>(N235+N234+N233+N232+N231+N230+N229+N228+N227+N226+N225+N224+N223+N222+N221+N220+N219+N218+N217+N216+N215)/21</f>
        <v>132.68196568963816</v>
      </c>
      <c r="O236" s="123"/>
      <c r="P236" s="126"/>
    </row>
  </sheetData>
  <mergeCells count="168">
    <mergeCell ref="A182:A187"/>
    <mergeCell ref="B182:B187"/>
    <mergeCell ref="O182:O187"/>
    <mergeCell ref="P182:P187"/>
    <mergeCell ref="C183:E187"/>
    <mergeCell ref="K187:M187"/>
    <mergeCell ref="A170:A181"/>
    <mergeCell ref="B170:B181"/>
    <mergeCell ref="O170:O181"/>
    <mergeCell ref="P170:P181"/>
    <mergeCell ref="C171:E181"/>
    <mergeCell ref="K181:M181"/>
    <mergeCell ref="A148:A169"/>
    <mergeCell ref="B148:B153"/>
    <mergeCell ref="O148:O169"/>
    <mergeCell ref="P148:P169"/>
    <mergeCell ref="C149:E169"/>
    <mergeCell ref="B154:B155"/>
    <mergeCell ref="B156:B159"/>
    <mergeCell ref="B162:B165"/>
    <mergeCell ref="B166:B168"/>
    <mergeCell ref="K169:M169"/>
    <mergeCell ref="A141:A147"/>
    <mergeCell ref="B141:B147"/>
    <mergeCell ref="O141:O147"/>
    <mergeCell ref="P141:P147"/>
    <mergeCell ref="C142:E147"/>
    <mergeCell ref="K147:M147"/>
    <mergeCell ref="A128:A140"/>
    <mergeCell ref="B128:B139"/>
    <mergeCell ref="O128:O140"/>
    <mergeCell ref="P128:P140"/>
    <mergeCell ref="C129:E140"/>
    <mergeCell ref="K140:M140"/>
    <mergeCell ref="O116:O121"/>
    <mergeCell ref="P116:P121"/>
    <mergeCell ref="C117:E120"/>
    <mergeCell ref="K121:M121"/>
    <mergeCell ref="B122:B127"/>
    <mergeCell ref="O122:O127"/>
    <mergeCell ref="P122:P127"/>
    <mergeCell ref="C123:E126"/>
    <mergeCell ref="K127:M127"/>
    <mergeCell ref="B100:B104"/>
    <mergeCell ref="C101:E104"/>
    <mergeCell ref="B105:B109"/>
    <mergeCell ref="C106:E109"/>
    <mergeCell ref="B110:B115"/>
    <mergeCell ref="C111:E114"/>
    <mergeCell ref="K115:M115"/>
    <mergeCell ref="A116:A127"/>
    <mergeCell ref="B116:B120"/>
    <mergeCell ref="A57:A62"/>
    <mergeCell ref="B57:B61"/>
    <mergeCell ref="O57:O62"/>
    <mergeCell ref="P57:P62"/>
    <mergeCell ref="C58:E62"/>
    <mergeCell ref="K62:M62"/>
    <mergeCell ref="A63:A67"/>
    <mergeCell ref="B63:B67"/>
    <mergeCell ref="O63:O88"/>
    <mergeCell ref="P63:P88"/>
    <mergeCell ref="C64:E88"/>
    <mergeCell ref="A68:A72"/>
    <mergeCell ref="B68:B80"/>
    <mergeCell ref="A73:A80"/>
    <mergeCell ref="A81:A84"/>
    <mergeCell ref="B81:B84"/>
    <mergeCell ref="A85:A88"/>
    <mergeCell ref="B85:B87"/>
    <mergeCell ref="A51:A56"/>
    <mergeCell ref="B51:B55"/>
    <mergeCell ref="O51:O56"/>
    <mergeCell ref="P51:P56"/>
    <mergeCell ref="C52:E56"/>
    <mergeCell ref="K56:M56"/>
    <mergeCell ref="A45:A50"/>
    <mergeCell ref="B45:B49"/>
    <mergeCell ref="O45:O50"/>
    <mergeCell ref="P45:P50"/>
    <mergeCell ref="C46:E50"/>
    <mergeCell ref="K50:M50"/>
    <mergeCell ref="A39:A44"/>
    <mergeCell ref="B39:B43"/>
    <mergeCell ref="O39:O44"/>
    <mergeCell ref="P39:P44"/>
    <mergeCell ref="C40:E44"/>
    <mergeCell ref="K44:M44"/>
    <mergeCell ref="A33:A38"/>
    <mergeCell ref="B33:B37"/>
    <mergeCell ref="O33:O38"/>
    <mergeCell ref="P33:P38"/>
    <mergeCell ref="C34:E38"/>
    <mergeCell ref="K38:M38"/>
    <mergeCell ref="A27:A32"/>
    <mergeCell ref="B27:B32"/>
    <mergeCell ref="O27:O32"/>
    <mergeCell ref="P27:P32"/>
    <mergeCell ref="C28:E32"/>
    <mergeCell ref="K32:M32"/>
    <mergeCell ref="A19:A26"/>
    <mergeCell ref="B19:B26"/>
    <mergeCell ref="O19:O26"/>
    <mergeCell ref="P19:P26"/>
    <mergeCell ref="C20:E26"/>
    <mergeCell ref="K26:M26"/>
    <mergeCell ref="A2:P2"/>
    <mergeCell ref="O4:O5"/>
    <mergeCell ref="P4:P5"/>
    <mergeCell ref="C4:E4"/>
    <mergeCell ref="A4:A5"/>
    <mergeCell ref="B4:B5"/>
    <mergeCell ref="F4:J4"/>
    <mergeCell ref="K4:N4"/>
    <mergeCell ref="A13:A18"/>
    <mergeCell ref="B13:B18"/>
    <mergeCell ref="O13:O18"/>
    <mergeCell ref="P13:P18"/>
    <mergeCell ref="C14:E18"/>
    <mergeCell ref="K18:M18"/>
    <mergeCell ref="P7:P12"/>
    <mergeCell ref="C8:E12"/>
    <mergeCell ref="K12:M12"/>
    <mergeCell ref="A7:A12"/>
    <mergeCell ref="B7:B12"/>
    <mergeCell ref="O7:O12"/>
    <mergeCell ref="K88:M88"/>
    <mergeCell ref="A188:A193"/>
    <mergeCell ref="B188:B192"/>
    <mergeCell ref="O188:O193"/>
    <mergeCell ref="P188:P193"/>
    <mergeCell ref="C189:E193"/>
    <mergeCell ref="K193:M193"/>
    <mergeCell ref="A194:A199"/>
    <mergeCell ref="B194:B198"/>
    <mergeCell ref="O194:O199"/>
    <mergeCell ref="P194:P199"/>
    <mergeCell ref="C195:E199"/>
    <mergeCell ref="K199:M199"/>
    <mergeCell ref="A89:A94"/>
    <mergeCell ref="B89:B93"/>
    <mergeCell ref="O89:O94"/>
    <mergeCell ref="P89:P94"/>
    <mergeCell ref="C90:E94"/>
    <mergeCell ref="K94:M94"/>
    <mergeCell ref="B95:B99"/>
    <mergeCell ref="P95:P115"/>
    <mergeCell ref="A96:A115"/>
    <mergeCell ref="C96:E99"/>
    <mergeCell ref="O96:O115"/>
    <mergeCell ref="A215:A236"/>
    <mergeCell ref="B215:B220"/>
    <mergeCell ref="O215:O236"/>
    <mergeCell ref="P215:P236"/>
    <mergeCell ref="C216:E236"/>
    <mergeCell ref="K236:M236"/>
    <mergeCell ref="A200:A205"/>
    <mergeCell ref="B200:B205"/>
    <mergeCell ref="O200:O205"/>
    <mergeCell ref="P200:P205"/>
    <mergeCell ref="C201:E205"/>
    <mergeCell ref="K205:M205"/>
    <mergeCell ref="A206:A214"/>
    <mergeCell ref="B206:B213"/>
    <mergeCell ref="O206:O214"/>
    <mergeCell ref="P206:P214"/>
    <mergeCell ref="C207:E214"/>
    <mergeCell ref="K214:M21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92" t="s">
        <v>32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</row>
    <row r="6" spans="1:16" ht="23.45" customHeight="1"/>
    <row r="7" spans="1:16" s="1" customFormat="1" ht="45.6" customHeight="1">
      <c r="A7" s="193" t="s">
        <v>0</v>
      </c>
      <c r="B7" s="193" t="s">
        <v>12</v>
      </c>
      <c r="C7" s="173" t="s">
        <v>13</v>
      </c>
      <c r="D7" s="173" t="s">
        <v>3</v>
      </c>
      <c r="E7" s="173" t="s">
        <v>18</v>
      </c>
      <c r="F7" s="194" t="s">
        <v>15</v>
      </c>
      <c r="G7" s="195"/>
      <c r="H7" s="195"/>
      <c r="I7" s="195"/>
      <c r="J7" s="195"/>
      <c r="K7" s="196"/>
      <c r="L7" s="197" t="s">
        <v>17</v>
      </c>
      <c r="M7" s="199" t="s">
        <v>1</v>
      </c>
      <c r="N7" s="200"/>
      <c r="O7" s="173" t="s">
        <v>33</v>
      </c>
      <c r="P7" s="173" t="s">
        <v>2</v>
      </c>
    </row>
    <row r="8" spans="1:16" s="1" customFormat="1" ht="77.45" customHeight="1">
      <c r="A8" s="173"/>
      <c r="B8" s="173"/>
      <c r="C8" s="174"/>
      <c r="D8" s="174"/>
      <c r="E8" s="17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98"/>
      <c r="M8" s="24" t="s">
        <v>5</v>
      </c>
      <c r="N8" s="24" t="s">
        <v>23</v>
      </c>
      <c r="O8" s="174"/>
      <c r="P8" s="174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75">
        <v>1</v>
      </c>
      <c r="B10" s="178"/>
      <c r="C10" s="17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81"/>
      <c r="N10" s="181"/>
      <c r="O10" s="186"/>
      <c r="P10" s="189"/>
    </row>
    <row r="11" spans="1:16" ht="87" customHeight="1">
      <c r="A11" s="176"/>
      <c r="B11" s="179"/>
      <c r="C11" s="17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82"/>
      <c r="N11" s="184"/>
      <c r="O11" s="187"/>
      <c r="P11" s="190"/>
    </row>
    <row r="12" spans="1:16" ht="64.900000000000006" customHeight="1">
      <c r="A12" s="176"/>
      <c r="B12" s="179"/>
      <c r="C12" s="17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82"/>
      <c r="N12" s="184"/>
      <c r="O12" s="187"/>
      <c r="P12" s="190"/>
    </row>
    <row r="13" spans="1:16" ht="93.6" customHeight="1">
      <c r="A13" s="176"/>
      <c r="B13" s="179"/>
      <c r="C13" s="17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82"/>
      <c r="N13" s="184"/>
      <c r="O13" s="187"/>
      <c r="P13" s="190"/>
    </row>
    <row r="14" spans="1:16" ht="73.150000000000006" customHeight="1">
      <c r="A14" s="176"/>
      <c r="B14" s="179"/>
      <c r="C14" s="17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82"/>
      <c r="N14" s="184"/>
      <c r="O14" s="187"/>
      <c r="P14" s="190"/>
    </row>
    <row r="15" spans="1:16" ht="51" customHeight="1">
      <c r="A15" s="177"/>
      <c r="B15" s="180"/>
      <c r="C15" s="18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83"/>
      <c r="N15" s="185"/>
      <c r="O15" s="188"/>
      <c r="P15" s="191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2017-03-15T07:56:58Z</cp:lastPrinted>
  <dcterms:created xsi:type="dcterms:W3CDTF">2006-09-16T00:00:00Z</dcterms:created>
  <dcterms:modified xsi:type="dcterms:W3CDTF">2019-05-07T11:29:07Z</dcterms:modified>
</cp:coreProperties>
</file>